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C:\Users\imad.marie\Downloads\"/>
    </mc:Choice>
  </mc:AlternateContent>
  <xr:revisionPtr revIDLastSave="0" documentId="13_ncr:1_{A7B23DB1-2E02-4A3E-949E-D4544CCE2205}" xr6:coauthVersionLast="47" xr6:coauthVersionMax="47" xr10:uidLastSave="{00000000-0000-0000-0000-000000000000}"/>
  <workbookProtection workbookAlgorithmName="SHA-512" workbookHashValue="y4PLhXnbElY0Xhmt4p8e0oDKPHUQIZsci/I3sNpuhEf0ravoBTyHzRXsz3TB16pisK4QPpTi29UeZg1Jz6YcCg==" workbookSaltValue="WdpvdhYApUYD+VRrRiMQTA==" workbookSpinCount="100000" lockStructure="1"/>
  <bookViews>
    <workbookView xWindow="-120" yWindow="-120" windowWidth="29040" windowHeight="17640" tabRatio="940" xr2:uid="{00000000-000D-0000-FFFF-FFFF00000000}"/>
  </bookViews>
  <sheets>
    <sheet name="Summary" sheetId="2" r:id="rId1"/>
    <sheet name="Evalaution" sheetId="11" state="hidden" r:id="rId2"/>
    <sheet name="statement" sheetId="6" r:id="rId3"/>
    <sheet name="Bank Cash" sheetId="3" r:id="rId4"/>
    <sheet name="AR-WUP" sheetId="4" r:id="rId5"/>
    <sheet name="FA-Vehicle and Equipment" sheetId="5" r:id="rId6"/>
    <sheet name="FA-Properties" sheetId="7" r:id="rId7"/>
    <sheet name="Balance sheet Analysis" sheetId="8" r:id="rId8"/>
    <sheet name="Income Statement Analysis" sheetId="9" r:id="rId9"/>
    <sheet name="Cash Flow Analysis" sheetId="10" r:id="rId10"/>
    <sheet name="Summary Upload" sheetId="15" r:id="rId11"/>
    <sheet name="IS Upload" sheetId="13" r:id="rId12"/>
    <sheet name="BS Upload" sheetId="12" r:id="rId13"/>
    <sheet name="CF Upload" sheetId="14"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22" i="6" l="1"/>
  <c r="C123" i="6" s="1"/>
  <c r="E3" i="10"/>
  <c r="E38" i="10" s="1"/>
  <c r="D3" i="10"/>
  <c r="E3" i="9"/>
  <c r="E18" i="9" s="1"/>
  <c r="E38" i="9" s="1"/>
  <c r="D3" i="9"/>
  <c r="D18" i="9" s="1"/>
  <c r="E4" i="8"/>
  <c r="E19" i="8" s="1"/>
  <c r="E39" i="8" s="1"/>
  <c r="D4" i="8"/>
  <c r="D39" i="8" s="1"/>
  <c r="F3" i="13"/>
  <c r="F5" i="13"/>
  <c r="F6" i="13"/>
  <c r="F7" i="13"/>
  <c r="F8" i="13"/>
  <c r="F9" i="13"/>
  <c r="F11" i="13"/>
  <c r="F12" i="13"/>
  <c r="F13" i="13"/>
  <c r="F14" i="13"/>
  <c r="F15" i="13"/>
  <c r="F16" i="13"/>
  <c r="F17" i="13"/>
  <c r="F18" i="13"/>
  <c r="F19" i="13"/>
  <c r="F20" i="13"/>
  <c r="F21" i="13"/>
  <c r="F23" i="13"/>
  <c r="F25" i="13"/>
  <c r="F27" i="13"/>
  <c r="F2" i="13"/>
  <c r="F44" i="12"/>
  <c r="F45" i="12"/>
  <c r="F46" i="12"/>
  <c r="F47" i="12"/>
  <c r="F48" i="12"/>
  <c r="F49" i="12"/>
  <c r="F50" i="12"/>
  <c r="F34" i="12"/>
  <c r="F35" i="12"/>
  <c r="F36" i="12"/>
  <c r="F37" i="12"/>
  <c r="F38" i="12"/>
  <c r="F39" i="12"/>
  <c r="F40" i="12"/>
  <c r="F41" i="12"/>
  <c r="F42" i="12"/>
  <c r="F43" i="12"/>
  <c r="F6" i="12"/>
  <c r="F7" i="12"/>
  <c r="F8" i="12"/>
  <c r="F9" i="12"/>
  <c r="F10" i="12"/>
  <c r="F11" i="12"/>
  <c r="F12" i="12"/>
  <c r="F13" i="12"/>
  <c r="F14" i="12"/>
  <c r="F16" i="12"/>
  <c r="F17" i="12"/>
  <c r="F20" i="12"/>
  <c r="F23" i="12"/>
  <c r="F24" i="12"/>
  <c r="F25" i="12"/>
  <c r="F26" i="12"/>
  <c r="F27" i="12"/>
  <c r="F28" i="12"/>
  <c r="F29" i="12"/>
  <c r="F30" i="12"/>
  <c r="F31" i="12"/>
  <c r="F32" i="12"/>
  <c r="F4" i="14"/>
  <c r="F5" i="14"/>
  <c r="F6" i="14"/>
  <c r="F7" i="14"/>
  <c r="F8" i="14"/>
  <c r="F9" i="14"/>
  <c r="F11" i="14"/>
  <c r="F12" i="14"/>
  <c r="F13" i="14"/>
  <c r="F15" i="14"/>
  <c r="F16" i="14"/>
  <c r="F17" i="14"/>
  <c r="F18" i="14"/>
  <c r="F19" i="14"/>
  <c r="F21" i="14"/>
  <c r="F3" i="14"/>
  <c r="B18" i="15"/>
  <c r="B19" i="15"/>
  <c r="B17" i="15"/>
  <c r="B16" i="15"/>
  <c r="B15" i="15"/>
  <c r="B2" i="15"/>
  <c r="B3" i="15"/>
  <c r="B4" i="15"/>
  <c r="B5" i="15"/>
  <c r="B6" i="15"/>
  <c r="B7" i="15"/>
  <c r="B8" i="15"/>
  <c r="B9" i="15"/>
  <c r="B1" i="15"/>
  <c r="B71" i="6"/>
  <c r="B76" i="6"/>
  <c r="B88" i="6"/>
  <c r="B90" i="6"/>
  <c r="B92" i="6"/>
  <c r="B94" i="6"/>
  <c r="B103" i="6"/>
  <c r="B110" i="6"/>
  <c r="B120" i="6"/>
  <c r="B122" i="6"/>
  <c r="B123" i="6"/>
  <c r="A1" i="5"/>
  <c r="D215" i="5"/>
  <c r="E215" i="5"/>
  <c r="D22" i="2" s="1"/>
  <c r="A1" i="4"/>
  <c r="D93" i="4"/>
  <c r="F93" i="4"/>
  <c r="K93" i="4"/>
  <c r="E93" i="4"/>
  <c r="D94" i="4"/>
  <c r="F94" i="4"/>
  <c r="K94" i="4"/>
  <c r="E94" i="4"/>
  <c r="D95" i="4"/>
  <c r="F95" i="4"/>
  <c r="K95" i="4"/>
  <c r="E95" i="4"/>
  <c r="D96" i="4"/>
  <c r="F96" i="4"/>
  <c r="K96" i="4"/>
  <c r="E96" i="4"/>
  <c r="D97" i="4"/>
  <c r="F97" i="4"/>
  <c r="K97" i="4"/>
  <c r="E97" i="4"/>
  <c r="D98" i="4"/>
  <c r="F98" i="4"/>
  <c r="K98" i="4"/>
  <c r="E98" i="4"/>
  <c r="D99" i="4"/>
  <c r="F99" i="4"/>
  <c r="K99" i="4"/>
  <c r="E99" i="4"/>
  <c r="D100" i="4"/>
  <c r="F100" i="4"/>
  <c r="K100" i="4"/>
  <c r="E100" i="4"/>
  <c r="D101" i="4"/>
  <c r="F101" i="4"/>
  <c r="K101" i="4"/>
  <c r="E101" i="4"/>
  <c r="D102" i="4"/>
  <c r="F102" i="4"/>
  <c r="K102" i="4"/>
  <c r="E102" i="4"/>
  <c r="D103" i="4"/>
  <c r="F103" i="4"/>
  <c r="K103" i="4"/>
  <c r="E103" i="4"/>
  <c r="D104" i="4"/>
  <c r="F104" i="4"/>
  <c r="K104" i="4"/>
  <c r="E104" i="4"/>
  <c r="D105" i="4"/>
  <c r="F105" i="4"/>
  <c r="K105" i="4"/>
  <c r="E105" i="4"/>
  <c r="D106" i="4"/>
  <c r="F106" i="4"/>
  <c r="K106" i="4"/>
  <c r="E106" i="4"/>
  <c r="D107" i="4"/>
  <c r="F107" i="4"/>
  <c r="K107" i="4"/>
  <c r="E107" i="4"/>
  <c r="D108" i="4"/>
  <c r="F108" i="4"/>
  <c r="K108" i="4"/>
  <c r="E108" i="4"/>
  <c r="D76" i="4"/>
  <c r="F76" i="4"/>
  <c r="K76" i="4"/>
  <c r="E76" i="4"/>
  <c r="D77" i="4"/>
  <c r="F77" i="4"/>
  <c r="K77" i="4"/>
  <c r="E77" i="4"/>
  <c r="D78" i="4"/>
  <c r="F78" i="4"/>
  <c r="K78" i="4"/>
  <c r="E78" i="4"/>
  <c r="D79" i="4"/>
  <c r="F79" i="4"/>
  <c r="K79" i="4"/>
  <c r="E79" i="4"/>
  <c r="D80" i="4"/>
  <c r="F80" i="4"/>
  <c r="K80" i="4"/>
  <c r="E80" i="4"/>
  <c r="D81" i="4"/>
  <c r="F81" i="4"/>
  <c r="K81" i="4"/>
  <c r="E81" i="4"/>
  <c r="D82" i="4"/>
  <c r="F82" i="4"/>
  <c r="K82" i="4"/>
  <c r="E82" i="4"/>
  <c r="D83" i="4"/>
  <c r="F83" i="4"/>
  <c r="K83" i="4"/>
  <c r="E83" i="4"/>
  <c r="D84" i="4"/>
  <c r="F84" i="4"/>
  <c r="K84" i="4"/>
  <c r="E84" i="4"/>
  <c r="D85" i="4"/>
  <c r="F85" i="4"/>
  <c r="K85" i="4"/>
  <c r="E85" i="4"/>
  <c r="D86" i="4"/>
  <c r="F86" i="4"/>
  <c r="K86" i="4"/>
  <c r="E86" i="4"/>
  <c r="D87" i="4"/>
  <c r="F87" i="4"/>
  <c r="K87" i="4"/>
  <c r="E87" i="4"/>
  <c r="D88" i="4"/>
  <c r="F88" i="4"/>
  <c r="K88" i="4"/>
  <c r="E88" i="4"/>
  <c r="D89" i="4"/>
  <c r="F89" i="4"/>
  <c r="K89" i="4"/>
  <c r="E89" i="4"/>
  <c r="D90" i="4"/>
  <c r="F90" i="4"/>
  <c r="K90" i="4"/>
  <c r="E90" i="4"/>
  <c r="D91" i="4"/>
  <c r="F91" i="4"/>
  <c r="K91" i="4"/>
  <c r="E91" i="4"/>
  <c r="D92" i="4"/>
  <c r="F92" i="4"/>
  <c r="K92" i="4"/>
  <c r="E92" i="4"/>
  <c r="D63" i="4"/>
  <c r="F63" i="4"/>
  <c r="K63" i="4"/>
  <c r="E63" i="4"/>
  <c r="D64" i="4"/>
  <c r="F64" i="4"/>
  <c r="K64" i="4"/>
  <c r="E64" i="4"/>
  <c r="D65" i="4"/>
  <c r="F65" i="4"/>
  <c r="K65" i="4"/>
  <c r="E65" i="4"/>
  <c r="D66" i="4"/>
  <c r="F66" i="4"/>
  <c r="K66" i="4"/>
  <c r="E66" i="4"/>
  <c r="D67" i="4"/>
  <c r="F67" i="4"/>
  <c r="K67" i="4"/>
  <c r="E67" i="4"/>
  <c r="D68" i="4"/>
  <c r="F68" i="4"/>
  <c r="K68" i="4"/>
  <c r="E68" i="4"/>
  <c r="D69" i="4"/>
  <c r="F69" i="4"/>
  <c r="K69" i="4"/>
  <c r="E69" i="4"/>
  <c r="D70" i="4"/>
  <c r="F70" i="4"/>
  <c r="K70" i="4"/>
  <c r="E70" i="4"/>
  <c r="D71" i="4"/>
  <c r="F71" i="4"/>
  <c r="K71" i="4"/>
  <c r="E71" i="4"/>
  <c r="D72" i="4"/>
  <c r="F72" i="4"/>
  <c r="K72" i="4"/>
  <c r="E72" i="4"/>
  <c r="D73" i="4"/>
  <c r="F73" i="4"/>
  <c r="K73" i="4"/>
  <c r="E73" i="4"/>
  <c r="D74" i="4"/>
  <c r="F74" i="4"/>
  <c r="K74" i="4"/>
  <c r="E74" i="4"/>
  <c r="D75" i="4"/>
  <c r="F75" i="4"/>
  <c r="K75" i="4"/>
  <c r="E75" i="4"/>
  <c r="D21" i="4"/>
  <c r="F21" i="4"/>
  <c r="K21" i="4"/>
  <c r="E21" i="4"/>
  <c r="D22" i="4"/>
  <c r="F22" i="4"/>
  <c r="K22" i="4"/>
  <c r="E22" i="4"/>
  <c r="D23" i="4"/>
  <c r="F23" i="4"/>
  <c r="K23" i="4"/>
  <c r="E23" i="4"/>
  <c r="D24" i="4"/>
  <c r="F24" i="4"/>
  <c r="K24" i="4"/>
  <c r="E24" i="4"/>
  <c r="D25" i="4"/>
  <c r="F25" i="4"/>
  <c r="K25" i="4"/>
  <c r="E25" i="4"/>
  <c r="D26" i="4"/>
  <c r="F26" i="4"/>
  <c r="K26" i="4"/>
  <c r="E26" i="4"/>
  <c r="D27" i="4"/>
  <c r="F27" i="4"/>
  <c r="K27" i="4"/>
  <c r="E27" i="4"/>
  <c r="D28" i="4"/>
  <c r="F28" i="4"/>
  <c r="K28" i="4"/>
  <c r="E28" i="4"/>
  <c r="D29" i="4"/>
  <c r="F29" i="4"/>
  <c r="K29" i="4"/>
  <c r="E29" i="4"/>
  <c r="D30" i="4"/>
  <c r="F30" i="4"/>
  <c r="K30" i="4"/>
  <c r="E30" i="4"/>
  <c r="D31" i="4"/>
  <c r="F31" i="4"/>
  <c r="K31" i="4"/>
  <c r="E31" i="4"/>
  <c r="D32" i="4"/>
  <c r="F32" i="4"/>
  <c r="K32" i="4"/>
  <c r="E32" i="4"/>
  <c r="D33" i="4"/>
  <c r="F33" i="4"/>
  <c r="K33" i="4"/>
  <c r="E33" i="4"/>
  <c r="D34" i="4"/>
  <c r="F34" i="4"/>
  <c r="K34" i="4"/>
  <c r="E34" i="4"/>
  <c r="D35" i="4"/>
  <c r="F35" i="4"/>
  <c r="K35" i="4"/>
  <c r="E35" i="4"/>
  <c r="D36" i="4"/>
  <c r="F36" i="4"/>
  <c r="K36" i="4"/>
  <c r="E36" i="4"/>
  <c r="D37" i="4"/>
  <c r="F37" i="4"/>
  <c r="K37" i="4"/>
  <c r="E37" i="4"/>
  <c r="D38" i="4"/>
  <c r="F38" i="4"/>
  <c r="K38" i="4"/>
  <c r="E38" i="4"/>
  <c r="D39" i="4"/>
  <c r="F39" i="4"/>
  <c r="K39" i="4"/>
  <c r="E39" i="4"/>
  <c r="D40" i="4"/>
  <c r="F40" i="4"/>
  <c r="K40" i="4"/>
  <c r="E40" i="4"/>
  <c r="D41" i="4"/>
  <c r="F41" i="4"/>
  <c r="K41" i="4"/>
  <c r="E41" i="4"/>
  <c r="D42" i="4"/>
  <c r="F42" i="4"/>
  <c r="K42" i="4"/>
  <c r="E42" i="4"/>
  <c r="D43" i="4"/>
  <c r="F43" i="4"/>
  <c r="K43" i="4"/>
  <c r="E43" i="4"/>
  <c r="D44" i="4"/>
  <c r="F44" i="4"/>
  <c r="K44" i="4"/>
  <c r="E44" i="4"/>
  <c r="D45" i="4"/>
  <c r="F45" i="4"/>
  <c r="K45" i="4"/>
  <c r="E45" i="4"/>
  <c r="D46" i="4"/>
  <c r="F46" i="4"/>
  <c r="K46" i="4"/>
  <c r="E46" i="4"/>
  <c r="D47" i="4"/>
  <c r="F47" i="4"/>
  <c r="K47" i="4"/>
  <c r="E47" i="4"/>
  <c r="D48" i="4"/>
  <c r="F48" i="4"/>
  <c r="K48" i="4"/>
  <c r="E48" i="4"/>
  <c r="D49" i="4"/>
  <c r="F49" i="4"/>
  <c r="K49" i="4"/>
  <c r="E49" i="4"/>
  <c r="D50" i="4"/>
  <c r="F50" i="4"/>
  <c r="K50" i="4"/>
  <c r="E50" i="4"/>
  <c r="D51" i="4"/>
  <c r="F51" i="4"/>
  <c r="K51" i="4"/>
  <c r="E51" i="4"/>
  <c r="D52" i="4"/>
  <c r="F52" i="4"/>
  <c r="K52" i="4"/>
  <c r="E52" i="4"/>
  <c r="D53" i="4"/>
  <c r="F53" i="4"/>
  <c r="K53" i="4"/>
  <c r="E53" i="4"/>
  <c r="D54" i="4"/>
  <c r="F54" i="4"/>
  <c r="K54" i="4"/>
  <c r="E54" i="4"/>
  <c r="D55" i="4"/>
  <c r="F55" i="4"/>
  <c r="K55" i="4"/>
  <c r="E55" i="4"/>
  <c r="D56" i="4"/>
  <c r="F56" i="4"/>
  <c r="K56" i="4"/>
  <c r="E56" i="4"/>
  <c r="D57" i="4"/>
  <c r="F57" i="4"/>
  <c r="K57" i="4"/>
  <c r="E57" i="4"/>
  <c r="D58" i="4"/>
  <c r="F58" i="4"/>
  <c r="K58" i="4"/>
  <c r="E58" i="4"/>
  <c r="D59" i="4"/>
  <c r="F59" i="4"/>
  <c r="K59" i="4"/>
  <c r="E59" i="4"/>
  <c r="D60" i="4"/>
  <c r="F60" i="4"/>
  <c r="K60" i="4"/>
  <c r="E60" i="4"/>
  <c r="D61" i="4"/>
  <c r="F61" i="4"/>
  <c r="K61" i="4"/>
  <c r="E61" i="4"/>
  <c r="D62" i="4"/>
  <c r="F62" i="4"/>
  <c r="K62" i="4"/>
  <c r="E62" i="4"/>
  <c r="D10" i="3"/>
  <c r="D20" i="2"/>
  <c r="D35" i="3"/>
  <c r="C109" i="4"/>
  <c r="D27" i="2"/>
  <c r="D10" i="4"/>
  <c r="F10" i="4"/>
  <c r="F109" i="4" s="1"/>
  <c r="D11" i="4"/>
  <c r="F11" i="4"/>
  <c r="D12" i="4"/>
  <c r="E12" i="4"/>
  <c r="F12" i="4"/>
  <c r="D13" i="4"/>
  <c r="F13" i="4"/>
  <c r="D14" i="4"/>
  <c r="F14" i="4"/>
  <c r="D15" i="4"/>
  <c r="F15" i="4"/>
  <c r="D16" i="4"/>
  <c r="F16" i="4"/>
  <c r="D17" i="4"/>
  <c r="F17" i="4"/>
  <c r="D18" i="4"/>
  <c r="F18" i="4"/>
  <c r="D19" i="4"/>
  <c r="F19" i="4"/>
  <c r="D20" i="4"/>
  <c r="F20" i="4"/>
  <c r="D9" i="4"/>
  <c r="D109" i="4"/>
  <c r="E9" i="4"/>
  <c r="F9" i="4"/>
  <c r="L5" i="4"/>
  <c r="E10" i="4"/>
  <c r="E109" i="4" s="1"/>
  <c r="E11" i="4"/>
  <c r="E13" i="4"/>
  <c r="E14" i="4"/>
  <c r="E15" i="4"/>
  <c r="G109" i="4"/>
  <c r="D24" i="2"/>
  <c r="H109" i="4"/>
  <c r="D23" i="2"/>
  <c r="I109" i="4"/>
  <c r="C9" i="6"/>
  <c r="B9" i="6"/>
  <c r="C66" i="6"/>
  <c r="B66" i="6"/>
  <c r="B100" i="6"/>
  <c r="C100" i="6"/>
  <c r="A3" i="4"/>
  <c r="D11" i="2"/>
  <c r="D18" i="10"/>
  <c r="G1" i="7"/>
  <c r="C2" i="5"/>
  <c r="C2" i="3"/>
  <c r="D6" i="3" s="1"/>
  <c r="E6" i="3" s="1"/>
  <c r="E14" i="3" s="1"/>
  <c r="D5" i="6"/>
  <c r="H35" i="11"/>
  <c r="H19" i="11"/>
  <c r="H13" i="11"/>
  <c r="H14" i="11"/>
  <c r="E54" i="10"/>
  <c r="B116" i="6"/>
  <c r="B119" i="6"/>
  <c r="D54" i="10"/>
  <c r="C116" i="6"/>
  <c r="C119" i="6"/>
  <c r="E34" i="10"/>
  <c r="B106" i="6"/>
  <c r="D34" i="10"/>
  <c r="C106" i="6"/>
  <c r="E14" i="10"/>
  <c r="B105" i="6"/>
  <c r="D14" i="10"/>
  <c r="C105" i="6"/>
  <c r="E54" i="9"/>
  <c r="B75" i="6"/>
  <c r="D54" i="9"/>
  <c r="C75" i="6"/>
  <c r="E34" i="9"/>
  <c r="B74" i="6"/>
  <c r="D34" i="9"/>
  <c r="C74" i="6"/>
  <c r="E14" i="9"/>
  <c r="D14" i="9"/>
  <c r="C71" i="6"/>
  <c r="E55" i="8"/>
  <c r="B50" i="6"/>
  <c r="B52" i="6"/>
  <c r="B61" i="6"/>
  <c r="D55" i="8"/>
  <c r="C50" i="6"/>
  <c r="C52" i="6"/>
  <c r="C42" i="6"/>
  <c r="D12" i="2" s="1"/>
  <c r="B11" i="15" s="1"/>
  <c r="B42" i="6"/>
  <c r="B62" i="6"/>
  <c r="E35" i="8"/>
  <c r="B28" i="6"/>
  <c r="D35" i="8"/>
  <c r="C28" i="6" s="1"/>
  <c r="F19" i="12" s="1"/>
  <c r="E15" i="8"/>
  <c r="B19" i="6"/>
  <c r="B24" i="6"/>
  <c r="J109" i="4"/>
  <c r="D2" i="6"/>
  <c r="D3" i="6"/>
  <c r="C1" i="3"/>
  <c r="D52" i="7"/>
  <c r="E16" i="4"/>
  <c r="E17" i="4"/>
  <c r="E18" i="4"/>
  <c r="K19" i="4"/>
  <c r="E19" i="4"/>
  <c r="K20" i="4"/>
  <c r="E20" i="4"/>
  <c r="M109" i="4"/>
  <c r="D25" i="2"/>
  <c r="F52" i="7"/>
  <c r="E52" i="7"/>
  <c r="G52" i="7"/>
  <c r="D21" i="2" s="1"/>
  <c r="L109" i="4"/>
  <c r="D26" i="2" s="1"/>
  <c r="C114" i="6"/>
  <c r="F14" i="14" s="1"/>
  <c r="B114" i="6"/>
  <c r="C70" i="6"/>
  <c r="F4" i="13" s="1"/>
  <c r="B70" i="6"/>
  <c r="C60" i="6"/>
  <c r="H9" i="11" s="1"/>
  <c r="B60" i="6"/>
  <c r="B77" i="3"/>
  <c r="B79" i="3"/>
  <c r="B81" i="3"/>
  <c r="F41" i="3"/>
  <c r="F40" i="3"/>
  <c r="H41" i="3"/>
  <c r="I41" i="3"/>
  <c r="H40" i="3"/>
  <c r="I40" i="3"/>
  <c r="I77" i="3"/>
  <c r="E35" i="3"/>
  <c r="C35" i="3"/>
  <c r="E10" i="3"/>
  <c r="B29" i="6"/>
  <c r="D15" i="8"/>
  <c r="C19" i="6"/>
  <c r="B30" i="6"/>
  <c r="B31" i="6"/>
  <c r="B63" i="6"/>
  <c r="K109" i="4"/>
  <c r="C29" i="6"/>
  <c r="H11" i="11"/>
  <c r="E18" i="10" l="1"/>
  <c r="F51" i="12"/>
  <c r="F33" i="12"/>
  <c r="C14" i="6"/>
  <c r="F5" i="12" s="1"/>
  <c r="H6" i="11"/>
  <c r="C61" i="6"/>
  <c r="C27" i="6"/>
  <c r="D28" i="2"/>
  <c r="C13" i="6"/>
  <c r="D19" i="8"/>
  <c r="B10" i="15"/>
  <c r="C76" i="6"/>
  <c r="F10" i="13" s="1"/>
  <c r="H20" i="11"/>
  <c r="H21" i="11" s="1"/>
  <c r="I19" i="11" s="1"/>
  <c r="H26" i="11"/>
  <c r="H32" i="11"/>
  <c r="D38" i="9"/>
  <c r="D14" i="3"/>
  <c r="D38" i="10"/>
  <c r="C62" i="6" l="1"/>
  <c r="F53" i="12" s="1"/>
  <c r="F52" i="12"/>
  <c r="C30" i="6"/>
  <c r="F21" i="12" s="1"/>
  <c r="F18" i="12"/>
  <c r="C24" i="6"/>
  <c r="F15" i="12" s="1"/>
  <c r="F4" i="12"/>
  <c r="D16" i="2"/>
  <c r="D17" i="2" s="1"/>
  <c r="H28" i="11"/>
  <c r="H31" i="11" s="1"/>
  <c r="H33" i="11" s="1"/>
  <c r="I31" i="11" s="1"/>
  <c r="H12" i="11"/>
  <c r="C88" i="6"/>
  <c r="F22" i="13" s="1"/>
  <c r="H34" i="11"/>
  <c r="H36" i="11" s="1"/>
  <c r="I34" i="11" s="1"/>
  <c r="H5" i="11" l="1"/>
  <c r="H7" i="11" s="1"/>
  <c r="I5" i="11" s="1"/>
  <c r="H8" i="11"/>
  <c r="H10" i="11" s="1"/>
  <c r="I8" i="11" s="1"/>
  <c r="C31" i="6"/>
  <c r="F22" i="12" s="1"/>
  <c r="H16" i="11"/>
  <c r="I16" i="11" s="1"/>
  <c r="H15" i="11"/>
  <c r="I11" i="11" s="1"/>
  <c r="C90" i="6"/>
  <c r="F24" i="13" s="1"/>
  <c r="H23" i="11" l="1"/>
  <c r="C63" i="6"/>
  <c r="H29" i="11"/>
  <c r="H30" i="11" s="1"/>
  <c r="I28" i="11" s="1"/>
  <c r="C92" i="6"/>
  <c r="F26" i="13" s="1"/>
  <c r="C94" i="6" l="1"/>
  <c r="F28" i="13" s="1"/>
  <c r="H22" i="11" l="1"/>
  <c r="C110" i="6"/>
  <c r="C120" i="6" l="1"/>
  <c r="F10" i="14"/>
  <c r="H25" i="11"/>
  <c r="H27" i="11" s="1"/>
  <c r="I25" i="11" s="1"/>
  <c r="H24" i="11"/>
  <c r="I22" i="11" s="1"/>
  <c r="F20" i="14" l="1"/>
  <c r="F23" i="14" l="1"/>
  <c r="F22" i="14"/>
</calcChain>
</file>

<file path=xl/sharedStrings.xml><?xml version="1.0" encoding="utf-8"?>
<sst xmlns="http://schemas.openxmlformats.org/spreadsheetml/2006/main" count="1665" uniqueCount="869">
  <si>
    <t>EQUITY AND LIABILITIES</t>
  </si>
  <si>
    <t>Liabilities</t>
  </si>
  <si>
    <t>Current liabilities</t>
  </si>
  <si>
    <t>Other current non-financial liabilities</t>
  </si>
  <si>
    <t>Other current financial liabilities</t>
  </si>
  <si>
    <t>Current tax liabilities, current</t>
  </si>
  <si>
    <t>Trade and other current payables</t>
  </si>
  <si>
    <t>Other current provisions</t>
  </si>
  <si>
    <t>Current provisions for employee benefits</t>
  </si>
  <si>
    <t>CURRENT LIABILITIES</t>
  </si>
  <si>
    <t>Non-current liabilities</t>
  </si>
  <si>
    <t>Other non-current non-financial liabilities</t>
  </si>
  <si>
    <t>Other non-current financial liabilities</t>
  </si>
  <si>
    <t>Current tax liabilities, non-current</t>
  </si>
  <si>
    <t>Deferred tax liabilities</t>
  </si>
  <si>
    <t>Trade and other non-current payables</t>
  </si>
  <si>
    <t>Other non-current provisions</t>
  </si>
  <si>
    <t>Non-current provisions for employee benefits</t>
  </si>
  <si>
    <t>NON-CURRENT LIABILITIES</t>
  </si>
  <si>
    <t>LIABILITIES</t>
  </si>
  <si>
    <t>Equity</t>
  </si>
  <si>
    <t>Non-controlling interests</t>
  </si>
  <si>
    <t>Retained earnings</t>
  </si>
  <si>
    <t>Other reserves</t>
  </si>
  <si>
    <t>Other equity interest</t>
  </si>
  <si>
    <t>Treasury shares</t>
  </si>
  <si>
    <t>Share premium</t>
  </si>
  <si>
    <t>Issued (share) capital</t>
  </si>
  <si>
    <t>EQUITY</t>
  </si>
  <si>
    <t>EQUITY and LIABILITIES</t>
  </si>
  <si>
    <t>Total Assets</t>
  </si>
  <si>
    <t>Current assets</t>
  </si>
  <si>
    <t>Other current financial assets</t>
  </si>
  <si>
    <t>Current inventories</t>
  </si>
  <si>
    <t>الأصول المتداولة</t>
  </si>
  <si>
    <t>CURRENT ASSETS</t>
  </si>
  <si>
    <t>الأصول الغير متداولة</t>
  </si>
  <si>
    <t>Non-current assets:</t>
  </si>
  <si>
    <t>Other non-current non-financial assets</t>
  </si>
  <si>
    <t>Other non-current financial assets</t>
  </si>
  <si>
    <t>الأصول الضريبية المؤجلة</t>
  </si>
  <si>
    <t>Deferred tax assets</t>
  </si>
  <si>
    <t>المخزون الغير متداول</t>
  </si>
  <si>
    <t>Non-current inventories</t>
  </si>
  <si>
    <t>الذمم التجارية والغير تجارية الغير متداولة</t>
  </si>
  <si>
    <t>Trade and other non-current receivables</t>
  </si>
  <si>
    <t>استثمارات في شركات تابعة ومشاريع مشتركة</t>
  </si>
  <si>
    <t>Investments in subsidiaries, joint ventures and associates</t>
  </si>
  <si>
    <t>Investment accounted for using equity method</t>
  </si>
  <si>
    <t xml:space="preserve">أصول غير ملموسة </t>
  </si>
  <si>
    <t>Intangible assets other than goodwill</t>
  </si>
  <si>
    <t>Investment property</t>
  </si>
  <si>
    <t>NON-CURRENT ASSETS</t>
  </si>
  <si>
    <t>الأصول</t>
  </si>
  <si>
    <t>ASSETS</t>
  </si>
  <si>
    <t>المؤشر</t>
  </si>
  <si>
    <t>رمز المؤشر</t>
  </si>
  <si>
    <t>ملاحظات</t>
  </si>
  <si>
    <t>بيان المركز المالي (الميزانية العمومية) Statement of Financial Position (Balance Sheet)</t>
  </si>
  <si>
    <t>* If some field not Applicable enter zero</t>
  </si>
  <si>
    <t>تاريخ السنة المالية</t>
  </si>
  <si>
    <t>Entity name</t>
  </si>
  <si>
    <t>Industry:</t>
  </si>
  <si>
    <t>Currency:</t>
  </si>
  <si>
    <t>First date of financial year:</t>
  </si>
  <si>
    <t>Revenue</t>
  </si>
  <si>
    <t xml:space="preserve">Cost of sales </t>
  </si>
  <si>
    <t xml:space="preserve">Gross profit </t>
  </si>
  <si>
    <t xml:space="preserve">Other income </t>
  </si>
  <si>
    <t xml:space="preserve">Distribution costs </t>
  </si>
  <si>
    <t xml:space="preserve">Administrative expense </t>
  </si>
  <si>
    <t xml:space="preserve">Other expense </t>
  </si>
  <si>
    <t xml:space="preserve">Other gains (losses) </t>
  </si>
  <si>
    <t xml:space="preserve">Profit (loss) from operating activities </t>
  </si>
  <si>
    <t xml:space="preserve">Difference between carrying amount of dividends payable and carrying amount of non-cash assets distributed </t>
  </si>
  <si>
    <t xml:space="preserve">Gains (losses) on net monetary position </t>
  </si>
  <si>
    <t xml:space="preserve">Gain (loss) arising from derecognition of financial assets measured at amortised cost </t>
  </si>
  <si>
    <t xml:space="preserve">Finance income </t>
  </si>
  <si>
    <t xml:space="preserve">Finance costs </t>
  </si>
  <si>
    <t xml:space="preserve">Impairment loss (impairment gain and reversal of impairment loss) determined in accordance with IFRS 9 </t>
  </si>
  <si>
    <t xml:space="preserve">Share of profit (loss) of associates and joint ventures accounted for using equity method </t>
  </si>
  <si>
    <t xml:space="preserve">Other income (expense) from subsidiaries, jointly controlled entities and associates </t>
  </si>
  <si>
    <t xml:space="preserve">Gains (losses) arising from difference between previous carrying amount and fair value of financial assets reclassified as measured at fair value </t>
  </si>
  <si>
    <t xml:space="preserve">Cumulative gain (loss) previously recognised in other comprehensive income arising from reclassification of financial assets out of fair value through other comprehensive income into fair value through profit or loss measurement category </t>
  </si>
  <si>
    <t xml:space="preserve">Hedging gains (losses) for hedge of group of items with offsetting risk positions </t>
  </si>
  <si>
    <t xml:space="preserve">Profit (loss) before tax </t>
  </si>
  <si>
    <t xml:space="preserve">Income tax expense (from continuing operations) </t>
  </si>
  <si>
    <t xml:space="preserve">Profit (loss) from continuing operations </t>
  </si>
  <si>
    <t xml:space="preserve">Profit (loss) from discontinued operations </t>
  </si>
  <si>
    <t xml:space="preserve">Profit (loss) </t>
  </si>
  <si>
    <t xml:space="preserve">Other comprehensive income </t>
  </si>
  <si>
    <t xml:space="preserve">COMPREHENSIVE INCOME </t>
  </si>
  <si>
    <t>Cash from operation</t>
  </si>
  <si>
    <t>Net Income</t>
  </si>
  <si>
    <t>Depreciation</t>
  </si>
  <si>
    <t>Change in non cash working capital</t>
  </si>
  <si>
    <t xml:space="preserve">Account Recievable </t>
  </si>
  <si>
    <t>Invertory</t>
  </si>
  <si>
    <t>Account Payable</t>
  </si>
  <si>
    <t>Total</t>
  </si>
  <si>
    <t>Cash Invested</t>
  </si>
  <si>
    <t>Acquisitions</t>
  </si>
  <si>
    <t xml:space="preserve">Cash From financeing </t>
  </si>
  <si>
    <t>Increase (decreasse) in deby</t>
  </si>
  <si>
    <t>Equity issued</t>
  </si>
  <si>
    <t>Dividends Paid</t>
  </si>
  <si>
    <t xml:space="preserve">Total Cash </t>
  </si>
  <si>
    <t xml:space="preserve">Opening balance </t>
  </si>
  <si>
    <t>Increase (decreasse)</t>
  </si>
  <si>
    <t xml:space="preserve">Clossing balance </t>
  </si>
  <si>
    <t xml:space="preserve">Highest Grade Required </t>
  </si>
  <si>
    <t>Invested Capital</t>
  </si>
  <si>
    <t>Total liabilities as per last balance sheet</t>
  </si>
  <si>
    <t>Amount</t>
  </si>
  <si>
    <t>Acceptable assets</t>
  </si>
  <si>
    <t>Cash in Banks</t>
  </si>
  <si>
    <t>Properties</t>
  </si>
  <si>
    <t>Vehicle and Equipment</t>
  </si>
  <si>
    <t>Advanced Payments</t>
  </si>
  <si>
    <t>Collected Trade Recivable*</t>
  </si>
  <si>
    <t>Attested Trade Recivable*</t>
  </si>
  <si>
    <t>Auditor Name</t>
  </si>
  <si>
    <t>Auditor Address</t>
  </si>
  <si>
    <t>Auditor Regestration Number</t>
  </si>
  <si>
    <t>Auditor Trade Licnses Number</t>
  </si>
  <si>
    <t>AED</t>
  </si>
  <si>
    <t>Particulars</t>
  </si>
  <si>
    <t>Comments</t>
  </si>
  <si>
    <t>GLs</t>
  </si>
  <si>
    <t xml:space="preserve">     Cash in hand</t>
  </si>
  <si>
    <t xml:space="preserve">     Bank balances</t>
  </si>
  <si>
    <t>GRAND TOTAL</t>
  </si>
  <si>
    <t>Note 1</t>
  </si>
  <si>
    <t>Note 3</t>
  </si>
  <si>
    <t>Account No</t>
  </si>
  <si>
    <t>Principal Balance</t>
  </si>
  <si>
    <t>Days *</t>
  </si>
  <si>
    <t>Opening Date</t>
  </si>
  <si>
    <t>Maturity Date</t>
  </si>
  <si>
    <t>RATE PA</t>
  </si>
  <si>
    <t>Interest Amount</t>
  </si>
  <si>
    <t>Amount on Maturity</t>
  </si>
  <si>
    <t>@</t>
  </si>
  <si>
    <t>Exchange difference</t>
  </si>
  <si>
    <t>Bank/Cash Analysis Statement</t>
  </si>
  <si>
    <t>Currency</t>
  </si>
  <si>
    <t xml:space="preserve">     Deposits</t>
  </si>
  <si>
    <t>Account number</t>
  </si>
  <si>
    <t>ADCB Current</t>
  </si>
  <si>
    <t>in AED</t>
  </si>
  <si>
    <t>123456789-12</t>
  </si>
  <si>
    <t>12345678-000</t>
  </si>
  <si>
    <t>GL in other currency</t>
  </si>
  <si>
    <t>Client Name</t>
  </si>
  <si>
    <t>Project Description</t>
  </si>
  <si>
    <t>RFS</t>
  </si>
  <si>
    <t>Sr.No.</t>
  </si>
  <si>
    <t>Work Under Process</t>
  </si>
  <si>
    <t>Retention</t>
  </si>
  <si>
    <t>A/R</t>
  </si>
  <si>
    <t>WESTERN REGION MUNICIPALITY</t>
  </si>
  <si>
    <t>PGD STORM WATER SYSTEM DELMA ISLAND</t>
  </si>
  <si>
    <t>07-9101-0321</t>
  </si>
  <si>
    <t>NEW DELMA STORM WATER SYSTEM</t>
  </si>
  <si>
    <t>07-9101-0322</t>
  </si>
  <si>
    <t>PGD STORM WATER SYSTEM MADINAT ZAYED</t>
  </si>
  <si>
    <t>07-9101-0325</t>
  </si>
  <si>
    <t>PGD REHABILITATION IRRIGATION RESERVOIRS</t>
  </si>
  <si>
    <t>07-9101-0350</t>
  </si>
  <si>
    <t>PGD IRRIGATION SYSTEM UPGRADES MADINET</t>
  </si>
  <si>
    <t>07-9101-0351</t>
  </si>
  <si>
    <t>PGD GHAYATHI IRRIGATION &amp; LANDSCAPE</t>
  </si>
  <si>
    <t>07-9101-0352</t>
  </si>
  <si>
    <t>PGD UPGRADE IRRIGATION &amp; LAND-MARFA</t>
  </si>
  <si>
    <t>07-9101-0353</t>
  </si>
  <si>
    <t>PGD UPGRADE IRRIGATION SYSTEM GHWAIFAT</t>
  </si>
  <si>
    <t>07-9101-0355</t>
  </si>
  <si>
    <t>PGD IRRIGATION &amp; LANDSCAPE MADINET ZAYED</t>
  </si>
  <si>
    <t>07-9101-0357</t>
  </si>
  <si>
    <t>PGD UPGRADE IRRIGATION DELMA ISLAND</t>
  </si>
  <si>
    <t>07-9101-0358</t>
  </si>
  <si>
    <t>PGD UPGRADE IRRIGATION SYSTEM LIWA</t>
  </si>
  <si>
    <t>07-9101-0359</t>
  </si>
  <si>
    <t>PGD SUB-SURFACE DRAINAGE NEAR MARFA</t>
  </si>
  <si>
    <t>07-9101-0360</t>
  </si>
  <si>
    <t>PGD SUB SURFACE DRAINAGE BAINOUNA FOREST</t>
  </si>
  <si>
    <t>07-9101-0361</t>
  </si>
  <si>
    <t>ABU DHABI MUNICIPALITY</t>
  </si>
  <si>
    <t>PGD IRRIGATION &amp; LAND OFFICERS CITY PH 1</t>
  </si>
  <si>
    <t>07-9101-0364</t>
  </si>
  <si>
    <t>PGD MAIN IRRIGATION MBZ Z6 ME8 ME9 Z9 Z2</t>
  </si>
  <si>
    <t>07-9101-0365</t>
  </si>
  <si>
    <t>PGD STORMWATER SYSTEM GHAYATHI</t>
  </si>
  <si>
    <t>07-9101-0366</t>
  </si>
  <si>
    <t>PGD MADIENT - BAINONA PUBLIC GARDENS</t>
  </si>
  <si>
    <t>07-9101-0388</t>
  </si>
  <si>
    <t>PGD IRRIGATION  PUBLIC GARDENS GHAYATHI</t>
  </si>
  <si>
    <t>07-9101-0389</t>
  </si>
  <si>
    <t>PGD IRRIGATION POCKET GARDEN SILA CITY</t>
  </si>
  <si>
    <t>07-9101-0390</t>
  </si>
  <si>
    <t>PGD LANDSCAPE  PARKS MBZ P6 &amp; P12</t>
  </si>
  <si>
    <t>07-9101-0392</t>
  </si>
  <si>
    <t>PGD LANDSCAPING &amp; IRRIGATION</t>
  </si>
  <si>
    <t>07-9101-S000</t>
  </si>
  <si>
    <t>INTERNATIONAL CAPITAL TRADING</t>
  </si>
  <si>
    <t>NATION GALLERIA - MAIN PROJECT</t>
  </si>
  <si>
    <t>07-9232-0000</t>
  </si>
  <si>
    <t>NATION GLRIA-VO OPRTR CHNGS</t>
  </si>
  <si>
    <t>07-9232-0008</t>
  </si>
  <si>
    <t>GULF HOLDING</t>
  </si>
  <si>
    <t>AL AREEN INFRA</t>
  </si>
  <si>
    <t>07-9346-INFR</t>
  </si>
  <si>
    <t>JUMAA JUNAIBI</t>
  </si>
  <si>
    <t>JUNAIBI TOWER</t>
  </si>
  <si>
    <t>07-9485-0000</t>
  </si>
  <si>
    <t>07-9485-0001</t>
  </si>
  <si>
    <t>JUNAIBI TOWER SUP</t>
  </si>
  <si>
    <t>07-9485-SUPV</t>
  </si>
  <si>
    <t>MUBADALA DEVELOPMENT</t>
  </si>
  <si>
    <t>ADFC INFRA CM</t>
  </si>
  <si>
    <t>07-9512-CM00</t>
  </si>
  <si>
    <t>DAR AL DHABI REAL ESTATE COMPANY</t>
  </si>
  <si>
    <t>DAR AL DHABI  DESG REV</t>
  </si>
  <si>
    <t>07-9639-DR00</t>
  </si>
  <si>
    <t>DAR AL DHABI PM</t>
  </si>
  <si>
    <t>07-9639-PM00</t>
  </si>
  <si>
    <t>DAR AL DHABI REIMB</t>
  </si>
  <si>
    <t>07-9639-REMB</t>
  </si>
  <si>
    <t>DAR AL DHABI PLOT 10-14</t>
  </si>
  <si>
    <t>08-7037-0000</t>
  </si>
  <si>
    <t>DAR AL DHABI PLOT 10-14 FM ROOMS</t>
  </si>
  <si>
    <t>08-7037-0001</t>
  </si>
  <si>
    <t>REEM ISLAND PLOT C5 REDESIGN</t>
  </si>
  <si>
    <t>08-7037-0002</t>
  </si>
  <si>
    <t>DAR AL DHABI 10-14 REMB</t>
  </si>
  <si>
    <t>08-7037-REMB</t>
  </si>
  <si>
    <t>DAR AL DHABI - PLOT 22</t>
  </si>
  <si>
    <t>08-7038-0000</t>
  </si>
  <si>
    <t>DAR AL DHABI PLOT 22 REIMB</t>
  </si>
  <si>
    <t>08-7038-REMB</t>
  </si>
  <si>
    <t>ESHRAQ PROPERTIES COMPANY</t>
  </si>
  <si>
    <t>ZAYED BAY MASTER PLAN</t>
  </si>
  <si>
    <t>08-7060-0000</t>
  </si>
  <si>
    <t>ZAYED BAY INFRASTRUCTURE WORKS</t>
  </si>
  <si>
    <t>08-7060-INF0</t>
  </si>
  <si>
    <t>AL AIN DISTRIBUTION COMPANY</t>
  </si>
  <si>
    <t>WATER DISTRIBUTION NETWORK AL AIN CM SER</t>
  </si>
  <si>
    <t>09-7188-CM00</t>
  </si>
  <si>
    <t>KHARAFI NATIONAL</t>
  </si>
  <si>
    <t>SAADIYAT ISLAND STP MPS</t>
  </si>
  <si>
    <t>09-7201-INF0</t>
  </si>
  <si>
    <t>ALDAR PROPERTIES PJSC</t>
  </si>
  <si>
    <t>CLEVELAND CLINIC CM SERVICES</t>
  </si>
  <si>
    <t>09-7231-CM00</t>
  </si>
  <si>
    <t>GENERAL AUTHORITY ISLAMIC AFFAIRS AND ENDOWMENTS</t>
  </si>
  <si>
    <t>GENERAL AUTHORITY ISLAMIC AFFAIRS PM</t>
  </si>
  <si>
    <t>10-7382-PM00</t>
  </si>
  <si>
    <t>WAFRA REAL ESTATE COMPANY</t>
  </si>
  <si>
    <t>COMMERCIAL BUILDING AT PLOT C7, NAJMAT D</t>
  </si>
  <si>
    <t>11-7576-CM01</t>
  </si>
  <si>
    <t>OMAR DELWAR ENGINEER'S OFFICE</t>
  </si>
  <si>
    <t>DESIGN &amp; CONST. OF 400 VILLAS AT BANIYA</t>
  </si>
  <si>
    <t>12-6194-CM00</t>
  </si>
  <si>
    <t>REEM DEVELOPERS</t>
  </si>
  <si>
    <t>NAJMAT DEVELOPMENT – REEM ISLAND</t>
  </si>
  <si>
    <t>SEPTECH HOLDING LIMITED</t>
  </si>
  <si>
    <t>NAJMAT MARINA CONTRACTOR'S APPROVALS</t>
  </si>
  <si>
    <t>12-7697-INF0</t>
  </si>
  <si>
    <t>KHALIFA BIN ZAYED AL NAHYAN FOUNDATION</t>
  </si>
  <si>
    <t>H.H. SHEIKH KHALIFA BIN ZAYED CITY IN GA</t>
  </si>
  <si>
    <t>12-7707-PM00</t>
  </si>
  <si>
    <t>MUSANADA</t>
  </si>
  <si>
    <t>ADM REFURBISHMENT</t>
  </si>
  <si>
    <t>12-7738-0000</t>
  </si>
  <si>
    <t>ADM REFRBSHMNT MAIN BLDG &amp; EXT</t>
  </si>
  <si>
    <t>12-7738-0002</t>
  </si>
  <si>
    <t>12-7738-CQS0</t>
  </si>
  <si>
    <t>12-7738-E000</t>
  </si>
  <si>
    <t>12-7738-INF0</t>
  </si>
  <si>
    <t>12-7738-L000</t>
  </si>
  <si>
    <t>NAREEL ISLAND - INFRASTRUCTURE</t>
  </si>
  <si>
    <t>12-7751-CM00</t>
  </si>
  <si>
    <t>NAREEL ISLAND - QS Works</t>
  </si>
  <si>
    <t>12-7751-CQS0</t>
  </si>
  <si>
    <t>NAREEL ISLAND - MASTER PLANNING &amp; VILLA</t>
  </si>
  <si>
    <t>NAREEL ISLAND VO2 - DETAILED DESIGN</t>
  </si>
  <si>
    <t>12-7751-INF2</t>
  </si>
  <si>
    <t>12-7751-L001</t>
  </si>
  <si>
    <t>12-7751-SP00</t>
  </si>
  <si>
    <t>MASDAR PROGRAM MANAGEMENT OFFICE</t>
  </si>
  <si>
    <t>V.O. NO 3 - DETAILED DESIGN SIEMENS HQ</t>
  </si>
  <si>
    <t>12-7754-INF3</t>
  </si>
  <si>
    <t>MAFRAQ - GHWEIFAT HIGHWAY PROJECT SECTIO</t>
  </si>
  <si>
    <t>12-7765-CM00</t>
  </si>
  <si>
    <t>TOURISM DEVELOPMENT &amp; INVESTMENT COMPANY TDIC</t>
  </si>
  <si>
    <t>LOUVRE ABU DHABI</t>
  </si>
  <si>
    <t>12-7854-CM00</t>
  </si>
  <si>
    <t>12-7854-E000</t>
  </si>
  <si>
    <t>ABU DHABI FUTURE SCHOOL PROGRAM PHASE 4</t>
  </si>
  <si>
    <t>JMS - AL SOOR GENERAL TRADING AND CONTRACTING CO.LTD</t>
  </si>
  <si>
    <t>POST - CQS,  AL RAYYAN</t>
  </si>
  <si>
    <t>13-7988-PCQS</t>
  </si>
  <si>
    <t>MASDAR</t>
  </si>
  <si>
    <t>PLOT ENABLING/EXTERNAL ACCESS ROADS &amp; IN</t>
  </si>
  <si>
    <t>14-7056-CM00</t>
  </si>
  <si>
    <t>CENTER FOR WASTE MANAGEMENT</t>
  </si>
  <si>
    <t>WASTE COLLECTION &amp; TRANSP, STREET SWEEPI</t>
  </si>
  <si>
    <t>14-7070-INF0</t>
  </si>
  <si>
    <t>CBT ARCHITECTS</t>
  </si>
  <si>
    <t>EMIRATES STEEL INDUSTRIES BUILDING</t>
  </si>
  <si>
    <t>LEAGUE OF PEACE FOUNDATION</t>
  </si>
  <si>
    <t>SISSI CENTER BENZO</t>
  </si>
  <si>
    <t>14-7172-LA00</t>
  </si>
  <si>
    <t>SAADIYAT LAGOONS DISTRICT PHASE I INFRA</t>
  </si>
  <si>
    <t>14-7180-INF0</t>
  </si>
  <si>
    <t>FARGLORY SOWWAH DEVELOPMENT CO, LTD.</t>
  </si>
  <si>
    <t>MARYAH PLAZA</t>
  </si>
  <si>
    <t>15-7240-0000</t>
  </si>
  <si>
    <t>15-7240-E000</t>
  </si>
  <si>
    <t>AL MARYAH PLAZA PLOT EW-11</t>
  </si>
  <si>
    <t>15-7240-INF0</t>
  </si>
  <si>
    <t>15-7240-LA00</t>
  </si>
  <si>
    <t>UNITED AL SAQER GROUP</t>
  </si>
  <si>
    <t>EXTENSION OF AL NOOR HOSPITAL AIRPORT RO</t>
  </si>
  <si>
    <t>15-7244-PM00</t>
  </si>
  <si>
    <t>50 VILLAS INCLUDING ASSOCIATED INFRASTRU</t>
  </si>
  <si>
    <t>15-7250-CM00</t>
  </si>
  <si>
    <t>DEPARTMENT OF TRANSPORTATION, ABU DHABI</t>
  </si>
  <si>
    <t>AMERICAN COMMUNITY SCHOOL</t>
  </si>
  <si>
    <t>VPS HEALTHCARE</t>
  </si>
  <si>
    <t>BAYATY ARCHIRECTS</t>
  </si>
  <si>
    <t>Grand Total</t>
  </si>
  <si>
    <t>KEO-Abu-Dhabi Branch - Aged AR - As of 31-DEC-2015</t>
  </si>
  <si>
    <t>All Amounts In (KWD)</t>
  </si>
  <si>
    <t xml:space="preserve">Balance As of </t>
  </si>
  <si>
    <t>Project Name</t>
  </si>
  <si>
    <t>NATION TWRS-ON GOING TENANT DES</t>
  </si>
  <si>
    <t>07-9232-0032</t>
  </si>
  <si>
    <t>AL NABOODAH CONTRACTING LLC</t>
  </si>
  <si>
    <t>TEMP METER CONNECTION AT SR1-SR8</t>
  </si>
  <si>
    <t>07-9512-IN22</t>
  </si>
  <si>
    <t>PORTABLE WATER CONNECTION - AL REEM ISLA</t>
  </si>
  <si>
    <t>07-9512-IN23</t>
  </si>
  <si>
    <t>ADFC INFRA DESIGN - DESIGN OF ADDITIONAL</t>
  </si>
  <si>
    <t>07-9512-IN24</t>
  </si>
  <si>
    <t>ADFC VO - CLIENT APPROVAL SUPPORT</t>
  </si>
  <si>
    <t>07-9512-IN25</t>
  </si>
  <si>
    <t>ADVANCE INTEGRATED SYSTEMS</t>
  </si>
  <si>
    <t>FALCON EYES - 2</t>
  </si>
  <si>
    <t>08-7089-INF4</t>
  </si>
  <si>
    <t>FE-NOI-NOC-ANALYSIS</t>
  </si>
  <si>
    <t>08-7089-INF5</t>
  </si>
  <si>
    <t>FE 1 &amp; 2  –  ON - SITE ANALYSIS</t>
  </si>
  <si>
    <t>08-7089-INF6</t>
  </si>
  <si>
    <t>FE GIS SYSTEM</t>
  </si>
  <si>
    <t>08-7089-INF8</t>
  </si>
  <si>
    <t>FE2 PHASE  II PN AD ISLAND CIVIL DESIGN</t>
  </si>
  <si>
    <t>08-7089-INF9</t>
  </si>
  <si>
    <t>FALCON'S EYES 2 (FE2) PROJECT</t>
  </si>
  <si>
    <t>08-7089-S001</t>
  </si>
  <si>
    <t>FALCON'S EYES - CITY MAINTENANCE NOC PRO</t>
  </si>
  <si>
    <t>08-7089-S002</t>
  </si>
  <si>
    <t>NATION GALLERIA SUPERVISION</t>
  </si>
  <si>
    <t>08-9232-S000</t>
  </si>
  <si>
    <t>STRATEGY PLANNING URBAN DEVELOPMENT (KEO)</t>
  </si>
  <si>
    <t>KHALIFA A TMP</t>
  </si>
  <si>
    <t>09-7138-INF2</t>
  </si>
  <si>
    <t>EMIRATES PALACE COMPANY (EPCO)</t>
  </si>
  <si>
    <t>EMIRATES PLCE WST SDE DEVLPMNT</t>
  </si>
  <si>
    <t>09-7148-0000</t>
  </si>
  <si>
    <t>EMIRATES PALACE MARINA CM SERVICES</t>
  </si>
  <si>
    <t>09-7148-CM00</t>
  </si>
  <si>
    <t>MARINA AREA AT EMIRATE PALACE</t>
  </si>
  <si>
    <t>09-7148-E000</t>
  </si>
  <si>
    <t>EMIRATES PALACE MARINA INFRASTRUCTURE</t>
  </si>
  <si>
    <t>09-7148-INF0</t>
  </si>
  <si>
    <t>09-7148-L000</t>
  </si>
  <si>
    <t>15 NEW SCHOOLS EMIRATES CM SERVICES</t>
  </si>
  <si>
    <t>10-7397-CM00</t>
  </si>
  <si>
    <t>15 NEW SCHOOLS EMIRATE ABU DHABI PHASE 3</t>
  </si>
  <si>
    <t>10-7397-E000</t>
  </si>
  <si>
    <t>SOROUH REAL ESTATE</t>
  </si>
  <si>
    <t>GHAREBA SHAMAL AL SHUAIBAH SUSTAIN</t>
  </si>
  <si>
    <t>10-7411-E000</t>
  </si>
  <si>
    <t>P050-T117/2010 PM SERVICES</t>
  </si>
  <si>
    <t>10-7488-PM00</t>
  </si>
  <si>
    <t>REEM ISLAND PLOTS C5 &amp; C7</t>
  </si>
  <si>
    <t>11-7576-CA00</t>
  </si>
  <si>
    <t>12-7660-INF0</t>
  </si>
  <si>
    <t>NAJMAT DEVELOPMENT – REEM BRIDGE LIGHTIN</t>
  </si>
  <si>
    <t>12-7660-INF1</t>
  </si>
  <si>
    <t>BRIDGE RE-DESIGN - NAJMAT DEVELOPMENT- R</t>
  </si>
  <si>
    <t>12-7660-INF2</t>
  </si>
  <si>
    <t>PURE WATER TECHNOLOGY</t>
  </si>
  <si>
    <t>DR PURE WATER TECHNOLOGY SILA WWTP EXPAN</t>
  </si>
  <si>
    <t>12-7668-INF0</t>
  </si>
  <si>
    <t>MASDAR &amp; SIEMENS HQs INFRASTRUCTURE DESI</t>
  </si>
  <si>
    <t>12-7695-INF0</t>
  </si>
  <si>
    <t>V.O. 16 - MBZ SECTORS ME9-ME12 PARKING S</t>
  </si>
  <si>
    <t>12-7744-IN16</t>
  </si>
  <si>
    <t>T1 &amp; T4 ASSETS OF CENTRAL MARKET</t>
  </si>
  <si>
    <t>12-7797-PM00</t>
  </si>
  <si>
    <t>GENERAL AUTHORITY OF ISLAMIC AFFAIRS &amp; ENDOWMENTS</t>
  </si>
  <si>
    <t>ASHAREJ &amp; DOWN TOWN COMMERCIAL CENTER, A</t>
  </si>
  <si>
    <t>12-7804-PM00</t>
  </si>
  <si>
    <t>UAE MINISTRY OF PRESIDENTIAL AFFAIRS</t>
  </si>
  <si>
    <t>CS EVALUATE THE ADMINISTRATION BUILDING</t>
  </si>
  <si>
    <t>12-7823-E000</t>
  </si>
  <si>
    <t>ABU DHABI EDUCATION COUNCIL (ADEC)</t>
  </si>
  <si>
    <t>NEW KINDERGARTEN IN AL - FOAH AL AIN</t>
  </si>
  <si>
    <t>12-7825-CM00</t>
  </si>
  <si>
    <t>13-7889-CM00</t>
  </si>
  <si>
    <t>UAE ARMED FORCES, PRESIDENTIAL GAURD COMMAND</t>
  </si>
  <si>
    <t>PGC SHOOTING RANGES</t>
  </si>
  <si>
    <t>13-7895-0000</t>
  </si>
  <si>
    <t>PGC SHOOTNG RNGS-TWO ADDIT</t>
  </si>
  <si>
    <t>13-7895-0001</t>
  </si>
  <si>
    <t>PGC MTFP PRE - CONTRACT SERVICES</t>
  </si>
  <si>
    <t>13-7895-PM00</t>
  </si>
  <si>
    <t>CONTINUATION OF MINHAJ PROJECTS IN WESTE</t>
  </si>
  <si>
    <t>13-7936-INF0</t>
  </si>
  <si>
    <t>PLOT ENABLING / EXTERNAL ACCESS ROADS IN</t>
  </si>
  <si>
    <t>14-7056-INF0</t>
  </si>
  <si>
    <t>DEPARTMENT OF MUNICIPAL AFFAIRS MUNICIPALITY OF ABU DHABI CITY</t>
  </si>
  <si>
    <t>PLAN REVIEWS - NEW AD BUILDING CODES COM</t>
  </si>
  <si>
    <t>14-7064-DR00</t>
  </si>
  <si>
    <t>AMERICAN COMMUNITY SCHOOL (ACS)  INTERIM</t>
  </si>
  <si>
    <t>14-7078-CM00</t>
  </si>
  <si>
    <t>MASDAR DMP PHASE 2</t>
  </si>
  <si>
    <t>14-7081-INF0</t>
  </si>
  <si>
    <t>TRAFFIC STUDY, CLOSURE OF ROAD BETWEEN P</t>
  </si>
  <si>
    <t>14-7087-INF0</t>
  </si>
  <si>
    <t>AL AIN MUNICIPALITY</t>
  </si>
  <si>
    <t>IMPROVEMENT OF TRAFFIC SAFETY ON INTERNA</t>
  </si>
  <si>
    <t>14-7133-INF0</t>
  </si>
  <si>
    <t>MASTER PLANNING CONSULTANCY SERVICE-MARI</t>
  </si>
  <si>
    <t>14-7169-E000</t>
  </si>
  <si>
    <t>14-7169-INF0</t>
  </si>
  <si>
    <t>14-7169-MP00</t>
  </si>
  <si>
    <t>TRANSPORT STUDY FOR THREE HOSPITALS</t>
  </si>
  <si>
    <t>14-7185-INF0</t>
  </si>
  <si>
    <t>AL MERIEF DEVELOPMENT - DESIGN STAGE</t>
  </si>
  <si>
    <t>15-7233-CA00</t>
  </si>
  <si>
    <t>AL MERIEF DEVELPMT INFRA</t>
  </si>
  <si>
    <t>15-7233-CQS0</t>
  </si>
  <si>
    <t>15-7233-E000</t>
  </si>
  <si>
    <t>AL MERIEF DEVELOPMENT INFRASTRUCTURE</t>
  </si>
  <si>
    <t>15-7233-INF0</t>
  </si>
  <si>
    <t>AL MERIEF DEVELOPMENT</t>
  </si>
  <si>
    <t>15-7233-LA00</t>
  </si>
  <si>
    <t>MARYAH PLZA VO1 MODFCTN OF UNIT</t>
  </si>
  <si>
    <t>15-7240-0001</t>
  </si>
  <si>
    <t>BARARI FOREST MANAGEMENT</t>
  </si>
  <si>
    <t>MAIN WATER SUPPLY PIPELINE SCHEME TO MAR</t>
  </si>
  <si>
    <t>15-7268-INF0</t>
  </si>
  <si>
    <t>TIS FOR THE SHEIKH KHALIFA BIN ZAYED MAS</t>
  </si>
  <si>
    <t>15-7275-INF0</t>
  </si>
  <si>
    <t>AURECON GROUP</t>
  </si>
  <si>
    <t>V.O. NO 1 - DOT COMMITTEE SUPPORT</t>
  </si>
  <si>
    <t>15-7305-INF1</t>
  </si>
  <si>
    <t>V.O. NO 2 – STAFF SECONDMENT</t>
  </si>
  <si>
    <t>15-7305-INF2</t>
  </si>
  <si>
    <t>V.O. NO 3 - EXTERNAL STAFF TO DOT</t>
  </si>
  <si>
    <t>15-7305-INF3</t>
  </si>
  <si>
    <t>V.O. NO 4 - FOG &amp; BAD WEATHER STUDY</t>
  </si>
  <si>
    <t>15-7305-INF4</t>
  </si>
  <si>
    <t>V.O.NO 5 - MBZ SECTORS ME9-ME12 PARKING</t>
  </si>
  <si>
    <t>15-7305-INF5</t>
  </si>
  <si>
    <t>ITERIS</t>
  </si>
  <si>
    <t>TRANSPORTATION &amp; TRAFFIC ADVICE SUB-CONS</t>
  </si>
  <si>
    <t>15-7315-INF0</t>
  </si>
  <si>
    <t>Account Numberf</t>
  </si>
  <si>
    <t>Bank Statement Collection Date</t>
  </si>
  <si>
    <t>SER</t>
  </si>
  <si>
    <t>DESCRIPTION</t>
  </si>
  <si>
    <t>DATE</t>
  </si>
  <si>
    <t>COST</t>
  </si>
  <si>
    <t>WDV</t>
  </si>
  <si>
    <t>NO</t>
  </si>
  <si>
    <t>PURCH</t>
  </si>
  <si>
    <t>Property</t>
  </si>
  <si>
    <t>رأس المال المصدر</t>
  </si>
  <si>
    <t>علاوة الإصدار</t>
  </si>
  <si>
    <t>أسهم الخزينة</t>
  </si>
  <si>
    <t>احتياطيات أخرى</t>
  </si>
  <si>
    <t>الأرباح المحتجزة</t>
  </si>
  <si>
    <t>الالتزامات</t>
  </si>
  <si>
    <t>الالتزامات غير المتداولة</t>
  </si>
  <si>
    <t>مخصصات أخرى غير متداولة</t>
  </si>
  <si>
    <t>الالتزامات الضريبية المؤجلة</t>
  </si>
  <si>
    <t>التزامات غير متداولة</t>
  </si>
  <si>
    <t>الاصول المتداولة</t>
  </si>
  <si>
    <t>إجمالي الأصول</t>
  </si>
  <si>
    <t>حقوق الملكية والمطلوبات</t>
  </si>
  <si>
    <t>الالتزامات المتداولة</t>
  </si>
  <si>
    <t>مخصصات غير متداولة لاستحقاقات الموظفين</t>
  </si>
  <si>
    <t>مخصصات متداولة لاستحقاقات الموظفين</t>
  </si>
  <si>
    <t xml:space="preserve">التزامات متداولة أخرى </t>
  </si>
  <si>
    <t>ذمم تجارية دائنة وذمم دائنة غير متداولة أخرى</t>
  </si>
  <si>
    <t>Statement of Comprehensive Income (P&amp;L Statement)
بيان الدخل الشامل (بيان الأرباح والخسائر)</t>
  </si>
  <si>
    <t>الإيرادات</t>
  </si>
  <si>
    <t>تكلفة المبيعات</t>
  </si>
  <si>
    <t>اجمالي الربح</t>
  </si>
  <si>
    <t>مصروفات إدارية</t>
  </si>
  <si>
    <t>مصروفات أخرى</t>
  </si>
  <si>
    <t>أرباح (خسائر) أخرى</t>
  </si>
  <si>
    <t>الفرق بين القيمة الدفترية لأرباح الأسهم المستحقة الدفع والقيمة الدفترية للأصول غير النقدية الموزعة</t>
  </si>
  <si>
    <t>إيرادات التمويل</t>
  </si>
  <si>
    <t>تكاليف التمويل</t>
  </si>
  <si>
    <t>الربح (الخسارة) قبل الضريبة</t>
  </si>
  <si>
    <t>مصاريف ضريبة الدخل (من العمليات المستمرة)</t>
  </si>
  <si>
    <t>الربح (الخسارة) من العمليات المستمرة</t>
  </si>
  <si>
    <t>الربح (الخسارة) من العمليات المتوقفة</t>
  </si>
  <si>
    <t>الخسارة (الأرباح)</t>
  </si>
  <si>
    <t>الدخل الشامل الآخر</t>
  </si>
  <si>
    <t>الدخل الشامل</t>
  </si>
  <si>
    <t>الأرباح (الخسائر) من الأنشطة التشغيلية</t>
  </si>
  <si>
    <t>إيرادات أخرى</t>
  </si>
  <si>
    <t>تكلفة التوزيع</t>
  </si>
  <si>
    <t>حقوق الملكية</t>
  </si>
  <si>
    <t>فوائد أخرى على حقوق الملكية</t>
  </si>
  <si>
    <t>Cash Flow Statement
بيان التدفقات النقدية</t>
  </si>
  <si>
    <t>قيمة النقد من التشغيل</t>
  </si>
  <si>
    <t>صافي الدخل</t>
  </si>
  <si>
    <t>الاستهلاك</t>
  </si>
  <si>
    <t>المخزون</t>
  </si>
  <si>
    <t>المجموع</t>
  </si>
  <si>
    <t>النقدية المستثمرة</t>
  </si>
  <si>
    <t>النفقات الرأسمالية</t>
  </si>
  <si>
    <t>قيمة الاستحواذات</t>
  </si>
  <si>
    <t>النقد من التمويل</t>
  </si>
  <si>
    <t>الزيادة (النقص) في الدين</t>
  </si>
  <si>
    <t>الأسهم الصادرة</t>
  </si>
  <si>
    <t>الأرباح الموزعة</t>
  </si>
  <si>
    <t>مجموع النقد</t>
  </si>
  <si>
    <t>الرصيد الافتتاحي</t>
  </si>
  <si>
    <t>زيادة (نقصان)</t>
  </si>
  <si>
    <t>الرصيد الختامي</t>
  </si>
  <si>
    <t>الاستثمارات العقارية</t>
  </si>
  <si>
    <t>استثمارات مباشرة عن طريق المساهمة في رأس المال </t>
  </si>
  <si>
    <t>المخزون الحالي</t>
  </si>
  <si>
    <t>الالتزامات وحقوق الملكية</t>
  </si>
  <si>
    <t>فوائد غير مسيطرة</t>
  </si>
  <si>
    <t>الالتزامات الضريبية الحالية الغير المتداولة</t>
  </si>
  <si>
    <t>الالتزامات الضريبية الحالية، المتداولة</t>
  </si>
  <si>
    <t>التزامات تمويلية متداولة أخرى</t>
  </si>
  <si>
    <t>التزامات غير تمويلية غير متداولة أخرى</t>
  </si>
  <si>
    <t>أرباح(خسائر) على صافي الموقف النقدي</t>
  </si>
  <si>
    <t>ذمم تجارية دائنة وذمم دائنة متداولة أخرى</t>
  </si>
  <si>
    <t>(+)</t>
  </si>
  <si>
    <t>(-)</t>
  </si>
  <si>
    <t>(+)  or (-)</t>
  </si>
  <si>
    <t>ربح (خسارة) ناتج عن استبعاد الأصول المالية المقاسة بالتكلفة المستهلكة(المطفأة)</t>
  </si>
  <si>
    <t>خسائر انخفاض القيمة (أرباح انخفاض القيمة وعكس خسائر انخفاض القيمة) المحددة وفقًا للمعايير الدولية لإعداد التقارير المالية رقم 9</t>
  </si>
  <si>
    <t>حصة ربح (خسارة) الشركات الشقيقة والمشاريع المشتركة المحسوبة باستخدام طريقة حقوق الملكية</t>
  </si>
  <si>
    <t>إيرادات أخرى (مصروفات) من الشركات التابعة والكيانات الخاضعة للسيطرة المشتركة والشركات الشقيقة</t>
  </si>
  <si>
    <t>الأرباح (الخسائر) الناشئة عن الفرق بين القيمة الدفترية السابقة والقيمة العادلة للموجودات المالية المعاد تصنيفها والمقيمة بالقيمة العادلة</t>
  </si>
  <si>
    <t>الربح (الخسارة) التراكمي المعترف به سابقًا في الدخل الشامل الآخر الناشئ عن إعادة تصنيف الأصول المالية طبقا للقيمة العادلة من خلال الدخل الشامل الآخر إلى القيمة العادلة من خلال فئة قياس الربح أو الخسارة</t>
  </si>
  <si>
    <t>تحوط المكاسب (الخسائر) للتحوط من مجموعة من البنود لتعويض مواقف الخطورة</t>
  </si>
  <si>
    <t>التغير في رأس المال العامل الغير نقدي</t>
  </si>
  <si>
    <t>المدفوعات</t>
  </si>
  <si>
    <t>المقبوضات</t>
  </si>
  <si>
    <t>Capital Expenditures</t>
  </si>
  <si>
    <t>الأصول المقبولة</t>
  </si>
  <si>
    <t>النقدية في البنوك</t>
  </si>
  <si>
    <t>العقارات</t>
  </si>
  <si>
    <t>الآليات والمعدات</t>
  </si>
  <si>
    <t>الذمم التجارية المحصلة</t>
  </si>
  <si>
    <t>Collected Working Progress*</t>
  </si>
  <si>
    <t>أعمال محصلة تحت التنفيذ</t>
  </si>
  <si>
    <t>دفعات مقدمة</t>
  </si>
  <si>
    <t>ضمانات محتجزة</t>
  </si>
  <si>
    <t>ذمم  تجارية موثقة</t>
  </si>
  <si>
    <t>مسلسل</t>
  </si>
  <si>
    <t>الوصف</t>
  </si>
  <si>
    <t>تاريخ الشراء</t>
  </si>
  <si>
    <t>التكلفة</t>
  </si>
  <si>
    <t>write down value</t>
  </si>
  <si>
    <t>صافي القيمة الحالية</t>
  </si>
  <si>
    <t>تاريخ استلام كشف حساب البنك</t>
  </si>
  <si>
    <t>رقم الحساب</t>
  </si>
  <si>
    <t>اعمال تحت التنفيذ</t>
  </si>
  <si>
    <t>التامين</t>
  </si>
  <si>
    <t>اسم العميل</t>
  </si>
  <si>
    <t>وصف المشروع</t>
  </si>
  <si>
    <t>المرجع</t>
  </si>
  <si>
    <t>رقم الرخصة التجارية لشركة التدقيق</t>
  </si>
  <si>
    <t>اسم المنشأة</t>
  </si>
  <si>
    <t>رأس المال المستثمر</t>
  </si>
  <si>
    <t>إجمالي الالتزامات طبقا لآخر مركز مالي</t>
  </si>
  <si>
    <t>الإجمالي</t>
  </si>
  <si>
    <t>أصول غير متداولة أخرى</t>
  </si>
  <si>
    <t>موجودات غير مالية أخرى غير متداولة</t>
  </si>
  <si>
    <t>ذمم العملاء</t>
  </si>
  <si>
    <t xml:space="preserve">مستحقات غير متوقع دفعها خلال العام المالى التالي مثل حجوزات المشاريع مقابل حسن الأداء </t>
  </si>
  <si>
    <t>-</t>
  </si>
  <si>
    <t>أصول تعاقدية</t>
  </si>
  <si>
    <t>حجوزات مدينة</t>
  </si>
  <si>
    <t>قروض</t>
  </si>
  <si>
    <t>مبالغ مستحقة الطراف ذات علاقة</t>
  </si>
  <si>
    <t>جارى الشركاء</t>
  </si>
  <si>
    <t>إضافات على راس المال</t>
  </si>
  <si>
    <t>2018/5</t>
  </si>
  <si>
    <t>2019/1</t>
  </si>
  <si>
    <t xml:space="preserve"> ا ب ت</t>
  </si>
  <si>
    <t>ه و ى</t>
  </si>
  <si>
    <t>س</t>
  </si>
  <si>
    <t>ص</t>
  </si>
  <si>
    <t>الاجمالى</t>
  </si>
  <si>
    <t>دفعات مقدمة خصمت خلال العام المالى الجارى</t>
  </si>
  <si>
    <t>current year consumed advance payments</t>
  </si>
  <si>
    <t>FAB</t>
  </si>
  <si>
    <t>ADIB</t>
  </si>
  <si>
    <t>النقدية ومافي حكمها إضغط لادخال التفاصيل</t>
  </si>
  <si>
    <t xml:space="preserve"> Date Of Balance Sheet As of </t>
  </si>
  <si>
    <t>Entity Name:</t>
  </si>
  <si>
    <t>Account name</t>
  </si>
  <si>
    <t>اسم الحساب</t>
  </si>
  <si>
    <t>Description</t>
  </si>
  <si>
    <t>Trades which is less likely to collect during next fiscal year. i.e : Retentions</t>
  </si>
  <si>
    <t>serail</t>
  </si>
  <si>
    <t>Account Name</t>
  </si>
  <si>
    <t>Retentions</t>
  </si>
  <si>
    <t>حجوزات حسن الأداء</t>
  </si>
  <si>
    <t>A</t>
  </si>
  <si>
    <t>Contractual assets</t>
  </si>
  <si>
    <t>B</t>
  </si>
  <si>
    <t>Other Debit Accounts</t>
  </si>
  <si>
    <t>Due Amounts from related parties</t>
  </si>
  <si>
    <t>مبالغ مستحقة من أطراف ذات علاقة</t>
  </si>
  <si>
    <t>حسابات مدينة أخرى</t>
  </si>
  <si>
    <t>مصروفات مدفوعة مقدما</t>
  </si>
  <si>
    <t>إيرادات مستحقة</t>
  </si>
  <si>
    <t>Accrued Incomes</t>
  </si>
  <si>
    <t>Advance Payements</t>
  </si>
  <si>
    <t>ذمم تجارية مدينة وذمم مدينة أخرى - إضغط لادخال التفاصيل</t>
  </si>
  <si>
    <t>الأصول المتداولة الأخرى - - إضغط لادخال التفاصيل</t>
  </si>
  <si>
    <t>Other current financial assets Click for Details</t>
  </si>
  <si>
    <t>أصول  متداولة أخرى</t>
  </si>
  <si>
    <t>Any other  current assets not mentioned in the statement</t>
  </si>
  <si>
    <t xml:space="preserve">أي أصول أخرى  متداولة غير مذكورة </t>
  </si>
  <si>
    <t>الآلات والمعدات  - إضغط لادخال التفاصيل</t>
  </si>
  <si>
    <t>Trade and other current receivables -Click for Details</t>
  </si>
  <si>
    <t>Cash and cash equivalents -Click for Details</t>
  </si>
  <si>
    <t>plant and equipment -Click for Details</t>
  </si>
  <si>
    <t>الذمم التجارية والغير تجارية الغير متداولة - إضغط لادخال التفاصيل</t>
  </si>
  <si>
    <t>أراضي و عقارات - إضغط لادخال التفاصيل</t>
  </si>
  <si>
    <t>Lands and Property -Click for Details</t>
  </si>
  <si>
    <t>Trade and other non-current receivables -Click for Details</t>
  </si>
  <si>
    <t>Partners current account</t>
  </si>
  <si>
    <t>C</t>
  </si>
  <si>
    <t>التزامات غير مالية أخرى غير متداولة</t>
  </si>
  <si>
    <t>التزامات ماليةأخرى غير متداولة</t>
  </si>
  <si>
    <t>Long Term Borrowings</t>
  </si>
  <si>
    <t>Bank Loans</t>
  </si>
  <si>
    <t>قروض بنكية</t>
  </si>
  <si>
    <t>قروض طويلة الاجل</t>
  </si>
  <si>
    <t>Long Term Lease Obligations</t>
  </si>
  <si>
    <t>التزامات ايجارية طويلة الاجل</t>
  </si>
  <si>
    <t>Depentures</t>
  </si>
  <si>
    <t>سندات</t>
  </si>
  <si>
    <t>Bonds Payable</t>
  </si>
  <si>
    <t>سندات مستحقة الدفع</t>
  </si>
  <si>
    <t>Other non-current financial liabilities - Click For Details</t>
  </si>
  <si>
    <t>التزامات مالية أخرى غير متداولة - إضغط لادخال التفاصيل</t>
  </si>
  <si>
    <t>Income 1</t>
  </si>
  <si>
    <t>ايراد 1</t>
  </si>
  <si>
    <t>أتعاب إدارة</t>
  </si>
  <si>
    <t>Management Fees</t>
  </si>
  <si>
    <t>إلتزام تعويض نهاية المدة</t>
  </si>
  <si>
    <t>End of period indemnity obligation</t>
  </si>
  <si>
    <t>ذمم مقاولات</t>
  </si>
  <si>
    <t>Contracting A/R</t>
  </si>
  <si>
    <t>Debit Retentions</t>
  </si>
  <si>
    <t>إيداعات و أرصدة مدينة أخرى</t>
  </si>
  <si>
    <t>Deposits and other debit accounts</t>
  </si>
  <si>
    <t>تسديد إلتزام تعويض نهاية الخدمة</t>
  </si>
  <si>
    <t>Payment of end of service indemnity obligation</t>
  </si>
  <si>
    <t>مبالغ مستحقة لأطراف ذات علاقة</t>
  </si>
  <si>
    <t>صافى الحركة  في حساب جارى الشركاء</t>
  </si>
  <si>
    <t>Amounts due from related parties</t>
  </si>
  <si>
    <t>Amounts due to related parties</t>
  </si>
  <si>
    <t>Loans</t>
  </si>
  <si>
    <t>Net movement in partners' current account</t>
  </si>
  <si>
    <t>إيرادات أخرى - إضغط لادخال التفاصيل</t>
  </si>
  <si>
    <t>Other income - Click for details</t>
  </si>
  <si>
    <t>Other expense Click for details</t>
  </si>
  <si>
    <t>مصروفات أخرى - إضغط لادخال التفاصيل</t>
  </si>
  <si>
    <t>أرباح (خسائر) أخرى - إضغط لادخال التفاصيل</t>
  </si>
  <si>
    <t>Other gains (losses) - Click for Details</t>
  </si>
  <si>
    <t>التغير في رأس المال العامل الغير نقدي - إضغط لادخال التفاصيل</t>
  </si>
  <si>
    <t>الزيادة (النقص) في الدين - إضغط لادخال التفاصيل</t>
  </si>
  <si>
    <t>Other income - Click for Details</t>
  </si>
  <si>
    <t>Change in non cash working capital  - Click for Details</t>
  </si>
  <si>
    <t>Increase (decreasse) in debit  - Click for Details</t>
  </si>
  <si>
    <t>صافي حقوق الملكية</t>
  </si>
  <si>
    <t>الشركة مسئولة عن تحديد المبالغ المحصلة أعلاه من واقع الدفاتر</t>
  </si>
  <si>
    <t>تعدل بحسب تكلفة الشراء و التقييم بالتكلفة العادلة</t>
  </si>
  <si>
    <t>Fair cost evaluation</t>
  </si>
  <si>
    <t>التقييم بالقيمة العادلة</t>
  </si>
  <si>
    <t>Governmental projects A/4</t>
  </si>
  <si>
    <t xml:space="preserve">ذمم تجارية </t>
  </si>
  <si>
    <t>work under process</t>
  </si>
  <si>
    <t xml:space="preserve"> Deposit</t>
  </si>
  <si>
    <r>
      <t>محور المؤشرات المالية</t>
    </r>
    <r>
      <rPr>
        <sz val="15"/>
        <color indexed="8"/>
        <rFont val="Sakkal Majalla"/>
      </rPr>
      <t xml:space="preserve"> </t>
    </r>
    <r>
      <rPr>
        <b/>
        <sz val="15"/>
        <color indexed="8"/>
        <rFont val="Sakkal Majalla"/>
      </rPr>
      <t>- 20% من الدرجة النهائية الكلية</t>
    </r>
  </si>
  <si>
    <t>#</t>
  </si>
  <si>
    <t>معايير التقييم</t>
  </si>
  <si>
    <t>وزن المعيار</t>
  </si>
  <si>
    <t>وصف المعيار</t>
  </si>
  <si>
    <t>معادلة حساب المعيار</t>
  </si>
  <si>
    <t>(العلامة النهائية)</t>
  </si>
  <si>
    <t>CA: Current Assets</t>
  </si>
  <si>
    <t>CL: Current Liabilities</t>
  </si>
  <si>
    <t>Equation WC=(CA/CL)</t>
  </si>
  <si>
    <t xml:space="preserve"> عندما تكون النسبة ما بين 1.1 إلى 2 </t>
  </si>
  <si>
    <t xml:space="preserve"> عندما تكون النسبة أعلى من 2 </t>
  </si>
  <si>
    <t xml:space="preserve"> عندما تكون النسبة 1.0 فأقل </t>
  </si>
  <si>
    <t>MS: Marketable Securities</t>
  </si>
  <si>
    <t>AR: Account Receivable</t>
  </si>
  <si>
    <t>Equation CR= (CA/CL)</t>
  </si>
  <si>
    <t xml:space="preserve"> عندما تكون النسبة ما بين 1.1 إلى 20</t>
  </si>
  <si>
    <t xml:space="preserve"> عندما تكون النسبة أعلى من 20</t>
  </si>
  <si>
    <t xml:space="preserve"> عندما تكون النسبة ما بين 1.0 إلى 5</t>
  </si>
  <si>
    <t xml:space="preserve"> عندما تكون النسبة أعلى من 5</t>
  </si>
  <si>
    <t>نسب الربحية</t>
  </si>
  <si>
    <t>OI: Operating Income</t>
  </si>
  <si>
    <t>R: Revenue</t>
  </si>
  <si>
    <t>TA: Total Assets</t>
  </si>
  <si>
    <t>TE: Total Equity</t>
  </si>
  <si>
    <t>NI: Net Income</t>
  </si>
  <si>
    <t>Equation OPM =(OI/R)x100</t>
  </si>
  <si>
    <t xml:space="preserve"> عندما تكون النسبة 0 فأقل</t>
  </si>
  <si>
    <t xml:space="preserve"> عندما تكون النسبة 3 فأعلى</t>
  </si>
  <si>
    <t xml:space="preserve"> عندما تكون النسبة ما بين 0.1 إلى 2.9</t>
  </si>
  <si>
    <t xml:space="preserve"> عندما تكون النسبة ما بين 0 إلى 20</t>
  </si>
  <si>
    <t xml:space="preserve"> عندما تكون النسبة أقل من 0</t>
  </si>
  <si>
    <t>نسب المديونية</t>
  </si>
  <si>
    <t>TD: Total Debt</t>
  </si>
  <si>
    <t>EBIT Earnings Before Interest &amp; Taxes</t>
  </si>
  <si>
    <t>InC: Interest Charges</t>
  </si>
  <si>
    <t>Equation DR= (TD/TA)</t>
  </si>
  <si>
    <t>Equation D/E= (TD/TE)</t>
  </si>
  <si>
    <t>Equation IC= (EBIT/InC)</t>
  </si>
  <si>
    <t xml:space="preserve"> عندما تكون النسبة أقل من 0.4</t>
  </si>
  <si>
    <t xml:space="preserve"> عندما تكون النسبة ما بين 0.4 إلى 0.6</t>
  </si>
  <si>
    <t xml:space="preserve"> عندما تكون النسبة أعلى من 0.6</t>
  </si>
  <si>
    <t xml:space="preserve"> عندما تكون النسبة ما بين 0 إلى 0.6</t>
  </si>
  <si>
    <t xml:space="preserve"> عندما تكون النسبة 3 فأكثر</t>
  </si>
  <si>
    <t xml:space="preserve"> عندما تكون النسبة ما بين 1 إلى 2.99</t>
  </si>
  <si>
    <t xml:space="preserve"> عندما تكون النسبة أقل من 1</t>
  </si>
  <si>
    <t>تطابق المعلومات المالية والإدارية</t>
  </si>
  <si>
    <t>يتم التدقيق على هذا المعيار من خلال الزيارة الميدانية لمقر المكتب.</t>
  </si>
  <si>
    <r>
      <t>تطابق المعلومات المالية والإدارية المقدمة في جداول التصنيف مع السجلات والمستندات الحسابية</t>
    </r>
    <r>
      <rPr>
        <sz val="12"/>
        <color indexed="8"/>
        <rFont val="Sakkal Majalla"/>
      </rPr>
      <t xml:space="preserve"> </t>
    </r>
  </si>
  <si>
    <t xml:space="preserve">وجود ملاحظات لا تؤثر على المحاور المالية </t>
  </si>
  <si>
    <t>وجود ملاحظات جوهرية</t>
  </si>
  <si>
    <t xml:space="preserve">عدم تطابق </t>
  </si>
  <si>
    <t>رأس المال العامل  
Working Capital</t>
  </si>
  <si>
    <t>Evaluation standard</t>
  </si>
  <si>
    <t>Standard Weight</t>
  </si>
  <si>
    <t xml:space="preserve">شرح طريقة الاحتساب </t>
  </si>
  <si>
    <t>(من 100%from )</t>
  </si>
  <si>
    <t xml:space="preserve"> DescriptionStandard </t>
  </si>
  <si>
    <t>التقييم من واقع التقرير المالي</t>
  </si>
  <si>
    <t>Evaluation from Financial Reports</t>
  </si>
  <si>
    <t>Report Value</t>
  </si>
  <si>
    <t>Standard Value</t>
  </si>
  <si>
    <t>Final Grade</t>
  </si>
  <si>
    <t>1 - النسبة المتداولة
CR: Current Ratio</t>
  </si>
  <si>
    <t xml:space="preserve">يتم احتساب المعيار بناء على نسبة رأس المال العامل
WC: Working Capital </t>
  </si>
  <si>
    <t>2. النسبة السريعة
QR: Quick Ratio</t>
  </si>
  <si>
    <t xml:space="preserve"> I: Inventory</t>
  </si>
  <si>
    <t>نسب السيولة
Liquidity Ratios</t>
  </si>
  <si>
    <t>1. مجمل الربح 
Profit Margin</t>
  </si>
  <si>
    <t xml:space="preserve"> عندما تكون النسبة ما بين 1 إلى 20</t>
  </si>
  <si>
    <t xml:space="preserve"> 2. العائد على الأصول
ROA: Return on Assets</t>
  </si>
  <si>
    <t>3. نسبة معدل النقدية
CR: Cash Ratio</t>
  </si>
  <si>
    <t>Equation ROA = (NI/TA)</t>
  </si>
  <si>
    <t xml:space="preserve"> 3. العائد على حقوق الملكية
ROE: Return on Equity</t>
  </si>
  <si>
    <t>Equation ROE = (NI/TE)</t>
  </si>
  <si>
    <t>1.نسبة الديون إلى إجمالي الأصول
DR: Debt Ratio</t>
  </si>
  <si>
    <t>2.نسبة الديون إلى حقوق الملكية
D/E: Debt to Equity Ratio</t>
  </si>
  <si>
    <t>3. نسبة تغطية الفائدة 
IC: Interest Coverage</t>
  </si>
  <si>
    <t>C: Cash</t>
  </si>
  <si>
    <t>Equation CR= (C+MS)/CL</t>
  </si>
  <si>
    <t>Equation QR= (C+MS+AR-I)/CL</t>
  </si>
  <si>
    <t>FinancialYear</t>
  </si>
  <si>
    <t>Group</t>
  </si>
  <si>
    <t>AccCode</t>
  </si>
  <si>
    <t>ArabicLabel</t>
  </si>
  <si>
    <t>EnglishLabel</t>
  </si>
  <si>
    <t>11Total</t>
  </si>
  <si>
    <t>12Total</t>
  </si>
  <si>
    <t>1Total</t>
  </si>
  <si>
    <t>21Total</t>
  </si>
  <si>
    <t>2201Total</t>
  </si>
  <si>
    <t>2202Total</t>
  </si>
  <si>
    <t>22Total</t>
  </si>
  <si>
    <t>2Total</t>
  </si>
  <si>
    <t>order</t>
  </si>
  <si>
    <t>Item</t>
  </si>
  <si>
    <t>F</t>
  </si>
  <si>
    <t>T</t>
  </si>
  <si>
    <t>7Total</t>
  </si>
  <si>
    <t>8total</t>
  </si>
  <si>
    <t>9Total</t>
  </si>
  <si>
    <t xml:space="preserve">الآلات والمعدات </t>
  </si>
  <si>
    <t>أراضي و عقارات</t>
  </si>
  <si>
    <t>ذمم تجارية مدينة وذمم مدينة أخرى</t>
  </si>
  <si>
    <t>الأصول المتداولة الأخرى -</t>
  </si>
  <si>
    <t>التزامات مالية أخرى غير متداولة</t>
  </si>
  <si>
    <t xml:space="preserve">النقدية ومافي حكمها </t>
  </si>
  <si>
    <t>plant and equipment</t>
  </si>
  <si>
    <t>Lands and Property</t>
  </si>
  <si>
    <t>Trade and other current receivables</t>
  </si>
  <si>
    <t>Cash and cash equivalents</t>
  </si>
  <si>
    <t xml:space="preserve">Other current financial assets </t>
  </si>
  <si>
    <t xml:space="preserve">Other non-current financial liabilities - </t>
  </si>
  <si>
    <t>Other income</t>
  </si>
  <si>
    <t>Other gains (losses)</t>
  </si>
  <si>
    <t>Increase (decreasse) in debit</t>
  </si>
  <si>
    <t>Report from Date</t>
  </si>
  <si>
    <t>Report To Date</t>
  </si>
  <si>
    <t xml:space="preserve">(B) Balance As of </t>
  </si>
  <si>
    <t xml:space="preserve">PROPERTIES REGISTER- ABC Company AS AT </t>
  </si>
  <si>
    <t>Net Equity</t>
  </si>
  <si>
    <t>format must be dd/MM/yyyy</t>
  </si>
  <si>
    <t>Entity Type</t>
  </si>
  <si>
    <t>Entity Name</t>
  </si>
  <si>
    <t>A/R Analysis Statement  - (Account Receivable) All Amounts In (AED)</t>
  </si>
  <si>
    <t>example date</t>
  </si>
  <si>
    <t>must be entered</t>
  </si>
  <si>
    <t>الرصيد عند تاريخ نهاية التقرير</t>
  </si>
  <si>
    <t>('C)  Collected from Balance sheet After Report Date</t>
  </si>
  <si>
    <t>مبالغ محصلة بعد تاريخ الميزانية</t>
  </si>
  <si>
    <t>صافي الغير محصل</t>
  </si>
  <si>
    <t xml:space="preserve">(B-C) = Un-Collected </t>
  </si>
  <si>
    <t>ذمم تجارية موثقة</t>
  </si>
  <si>
    <t>Attesed Trade Receivables</t>
  </si>
  <si>
    <t xml:space="preserve"> Retentions</t>
  </si>
  <si>
    <t>Template Version</t>
  </si>
  <si>
    <t>Auditor  Signature &amp; Stamp</t>
  </si>
  <si>
    <t>Please print this page ,sign and stamp it, then include it with the Audited financial report</t>
  </si>
  <si>
    <t>Bank Name (Example)</t>
  </si>
  <si>
    <t xml:space="preserve">   AS AT</t>
  </si>
  <si>
    <t>Opening Financial Report</t>
  </si>
  <si>
    <t xml:space="preserve">No لا </t>
  </si>
  <si>
    <t>Establishment Date</t>
  </si>
  <si>
    <t>تاريخ التاسيس</t>
  </si>
  <si>
    <t>Qualified Report</t>
  </si>
  <si>
    <t>تقرير به تحفظ بالرأي</t>
  </si>
  <si>
    <t>تفاصيل الدعاوى القضائية المذكورة بالتقرير المالي</t>
  </si>
  <si>
    <t>Details of the lawsuits mentioned in the financial report</t>
  </si>
  <si>
    <t>Qualified Bases in Report</t>
  </si>
  <si>
    <t>أساس التحفظ بالرأي المذكورة بالتقرير</t>
  </si>
  <si>
    <t>Mandatory</t>
  </si>
  <si>
    <t>Yes نعم</t>
  </si>
  <si>
    <t>اسم شركة تدقيق الحسابات</t>
  </si>
  <si>
    <t>عنوان شركة التدقيق</t>
  </si>
  <si>
    <t>رقم تسجيل شركة التدقيق بوزارة الاقتصاد</t>
  </si>
  <si>
    <t xml:space="preserve"> استخراج التقريرمن تاريخ</t>
  </si>
  <si>
    <t xml:space="preserve"> استخراج التقرير إلى تاريخ</t>
  </si>
  <si>
    <t>Firm Name:</t>
  </si>
  <si>
    <t>رقم الرخصة التجارية للمنشأة</t>
  </si>
  <si>
    <t>Firm CN#:</t>
  </si>
  <si>
    <t>01/01/2010</t>
  </si>
  <si>
    <t>أول ميزانية</t>
  </si>
  <si>
    <t>First Financial Report</t>
  </si>
  <si>
    <t>01/01/2023</t>
  </si>
  <si>
    <t>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</si>
</sst>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_(* #,##0_);_(* \(#,##0\);_(* &quot;-&quot;_);_(@_)"/>
    <numFmt numFmtId="165" formatCode="_(* #,##0.00_);_(* \(#,##0.00\);_(* &quot;-&quot;??_);_(@_)"/>
    <numFmt numFmtId="166" formatCode="_(* #,##0_);_(* \(#,##0\);_(* &quot;-&quot;??_);_(@_)"/>
    <numFmt numFmtId="167" formatCode="[$-409]d\-mmm\-yy;@"/>
    <numFmt numFmtId="168" formatCode="_(* #,##0.000_);_(* \(#,##0.000\);_(* &quot;-&quot;??_);_(@_)"/>
    <numFmt numFmtId="169" formatCode="[$-409]d\-mmm\-yyyy;@"/>
    <numFmt numFmtId="170" formatCode="mm/dd/yy"/>
    <numFmt numFmtId="171" formatCode="0.000_)"/>
    <numFmt numFmtId="172" formatCode="0_)"/>
    <numFmt numFmtId="173" formatCode="0.00_);\(0.00\)"/>
    <numFmt numFmtId="174" formatCode="0.000"/>
    <numFmt numFmtId="175" formatCode="[$-409]d/m/yy\ h:mm\ AM/PM;@"/>
    <numFmt numFmtId="176" formatCode="0.0"/>
  </numFmts>
  <fonts count="41">
    <font>
      <sz val="11"/>
      <color theme="1"/>
      <name val="Calibri"/>
      <family val="2"/>
      <scheme val="minor"/>
    </font>
    <font>
      <sz val="10"/>
      <name val="Arial"/>
      <family val="2"/>
    </font>
    <font>
      <b/>
      <sz val="10"/>
      <color indexed="8"/>
      <name val="Verdana"/>
      <family val="2"/>
    </font>
    <font>
      <sz val="10"/>
      <color indexed="8"/>
      <name val="Verdana"/>
      <family val="2"/>
    </font>
    <font>
      <b/>
      <sz val="10"/>
      <name val="EYInterstate"/>
    </font>
    <font>
      <b/>
      <u/>
      <sz val="12"/>
      <name val="Arial MT"/>
      <family val="2"/>
    </font>
    <font>
      <b/>
      <sz val="12"/>
      <name val="Arial MT"/>
      <family val="2"/>
    </font>
    <font>
      <b/>
      <sz val="10"/>
      <name val="Arial"/>
      <family val="2"/>
    </font>
    <font>
      <b/>
      <sz val="15"/>
      <color indexed="8"/>
      <name val="Sakkal Majalla"/>
    </font>
    <font>
      <sz val="15"/>
      <color indexed="8"/>
      <name val="Sakkal Majalla"/>
    </font>
    <font>
      <sz val="12"/>
      <color indexed="8"/>
      <name val="Sakkal Majalla"/>
    </font>
    <font>
      <sz val="11"/>
      <color theme="1"/>
      <name val="Calibri"/>
      <family val="2"/>
      <scheme val="minor"/>
    </font>
    <font>
      <u/>
      <sz val="11"/>
      <color theme="10"/>
      <name val="Calibri"/>
      <family val="2"/>
      <scheme val="minor"/>
    </font>
    <font>
      <sz val="10"/>
      <color rgb="FFFF0000"/>
      <name val="Arial"/>
      <family val="2"/>
    </font>
    <font>
      <sz val="10"/>
      <color rgb="FF000000"/>
      <name val="Arial"/>
      <family val="2"/>
    </font>
    <font>
      <sz val="10"/>
      <color rgb="FF212121"/>
      <name val="Courier New"/>
      <family val="3"/>
    </font>
    <font>
      <sz val="10"/>
      <name val="Calibri"/>
      <family val="2"/>
      <scheme val="minor"/>
    </font>
    <font>
      <b/>
      <sz val="10"/>
      <name val="Calibri"/>
      <family val="2"/>
      <scheme val="minor"/>
    </font>
    <font>
      <b/>
      <sz val="11"/>
      <color theme="1"/>
      <name val="Calibri"/>
      <family val="2"/>
      <scheme val="minor"/>
    </font>
    <font>
      <i/>
      <sz val="10"/>
      <color rgb="FFFF0000"/>
      <name val="Arial"/>
      <family val="2"/>
    </font>
    <font>
      <sz val="10"/>
      <color theme="4"/>
      <name val="Arial"/>
      <family val="2"/>
    </font>
    <font>
      <b/>
      <sz val="10"/>
      <color rgb="FFFF0000"/>
      <name val="Arial"/>
      <family val="2"/>
    </font>
    <font>
      <b/>
      <sz val="10"/>
      <color rgb="FF212121"/>
      <name val="Times New Roman"/>
      <family val="1"/>
    </font>
    <font>
      <b/>
      <sz val="11"/>
      <name val="Calibri"/>
      <family val="2"/>
      <scheme val="minor"/>
    </font>
    <font>
      <b/>
      <sz val="12"/>
      <color theme="4" tint="-0.249977111117893"/>
      <name val="Calibri"/>
      <family val="2"/>
      <scheme val="minor"/>
    </font>
    <font>
      <b/>
      <sz val="11"/>
      <color theme="5" tint="-0.499984740745262"/>
      <name val="Calibri"/>
      <family val="2"/>
      <scheme val="minor"/>
    </font>
    <font>
      <sz val="11"/>
      <name val="Calibri"/>
      <family val="2"/>
      <scheme val="minor"/>
    </font>
    <font>
      <sz val="12"/>
      <color theme="1"/>
      <name val="Sakkal Majalla"/>
    </font>
    <font>
      <b/>
      <sz val="12"/>
      <color theme="1"/>
      <name val="Sakkal Majalla"/>
    </font>
    <font>
      <b/>
      <sz val="10"/>
      <color rgb="FF000000"/>
      <name val="Arial"/>
      <family val="2"/>
    </font>
    <font>
      <b/>
      <sz val="10"/>
      <color rgb="FF212121"/>
      <name val="Courier New"/>
      <family val="3"/>
    </font>
    <font>
      <b/>
      <sz val="11.5"/>
      <color rgb="FF272727"/>
      <name val="Arial"/>
      <family val="2"/>
    </font>
    <font>
      <b/>
      <sz val="10.5"/>
      <color rgb="FF272727"/>
      <name val="Arial"/>
      <family val="2"/>
    </font>
    <font>
      <b/>
      <sz val="10"/>
      <color rgb="FF272727"/>
      <name val="Arial"/>
      <family val="2"/>
    </font>
    <font>
      <b/>
      <sz val="12"/>
      <color theme="1"/>
      <name val="Calibri"/>
      <family val="2"/>
      <scheme val="minor"/>
    </font>
    <font>
      <sz val="11"/>
      <color rgb="FFFF0000"/>
      <name val="Calibri"/>
      <family val="2"/>
      <scheme val="minor"/>
    </font>
    <font>
      <sz val="10"/>
      <color rgb="FFFF0000"/>
      <name val="Calibri"/>
      <family val="2"/>
      <scheme val="minor"/>
    </font>
    <font>
      <b/>
      <sz val="10"/>
      <color rgb="FFFF0000"/>
      <name val="Times New Roman"/>
      <family val="1"/>
    </font>
    <font>
      <b/>
      <sz val="10"/>
      <color theme="1"/>
      <name val="Sakkal Majalla"/>
    </font>
    <font>
      <b/>
      <sz val="15"/>
      <color theme="1"/>
      <name val="Sakkal Majalla"/>
    </font>
    <font>
      <b/>
      <sz val="10"/>
      <color rgb="FFFF0000"/>
      <name val="Calibri"/>
      <family val="2"/>
      <scheme val="minor"/>
    </font>
  </fonts>
  <fills count="1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6" tint="0.59999389629810485"/>
        <bgColor indexed="64"/>
      </patternFill>
    </fill>
    <fill>
      <patternFill patternType="solid">
        <fgColor rgb="FFE7E6E6"/>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0"/>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rgb="FFDEEAF6"/>
        <bgColor indexed="64"/>
      </patternFill>
    </fill>
    <fill>
      <patternFill patternType="solid">
        <fgColor theme="0" tint="-0.249977111117893"/>
        <bgColor indexed="64"/>
      </patternFill>
    </fill>
  </fills>
  <borders count="75">
    <border>
      <left/>
      <right/>
      <top/>
      <bottom/>
      <diagonal/>
    </border>
    <border>
      <left/>
      <right/>
      <top/>
      <bottom style="medium">
        <color indexed="64"/>
      </bottom>
      <diagonal/>
    </border>
    <border>
      <left/>
      <right/>
      <top style="thin">
        <color indexed="64"/>
      </top>
      <bottom style="double">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double">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hair">
        <color indexed="64"/>
      </right>
      <top style="hair">
        <color indexed="64"/>
      </top>
      <bottom style="double">
        <color indexed="64"/>
      </bottom>
      <diagonal/>
    </border>
    <border>
      <left/>
      <right style="medium">
        <color rgb="FFBFBFBF"/>
      </right>
      <top/>
      <bottom style="medium">
        <color rgb="FFBFBFBF"/>
      </bottom>
      <diagonal/>
    </border>
    <border>
      <left style="medium">
        <color rgb="FFBFBFBF"/>
      </left>
      <right style="medium">
        <color rgb="FFBFBFBF"/>
      </right>
      <top/>
      <bottom style="medium">
        <color rgb="FFBFBFBF"/>
      </bottom>
      <diagonal/>
    </border>
    <border>
      <left style="medium">
        <color rgb="FFBFBFBF"/>
      </left>
      <right/>
      <top style="medium">
        <color rgb="FFBFBFBF"/>
      </top>
      <bottom style="medium">
        <color rgb="FFBFBFBF"/>
      </bottom>
      <diagonal/>
    </border>
    <border>
      <left style="medium">
        <color rgb="FFBFBFBF"/>
      </left>
      <right/>
      <top style="medium">
        <color rgb="FFBFBFBF"/>
      </top>
      <bottom/>
      <diagonal/>
    </border>
    <border>
      <left style="medium">
        <color rgb="FFBFBFBF"/>
      </left>
      <right/>
      <top/>
      <bottom/>
      <diagonal/>
    </border>
    <border>
      <left style="medium">
        <color rgb="FFBFBFBF"/>
      </left>
      <right style="medium">
        <color rgb="FFBFBFBF"/>
      </right>
      <top style="medium">
        <color rgb="FFBFBFBF"/>
      </top>
      <bottom/>
      <diagonal/>
    </border>
    <border>
      <left style="medium">
        <color rgb="FFBFBFBF"/>
      </left>
      <right style="medium">
        <color rgb="FFBFBFBF"/>
      </right>
      <top/>
      <bottom/>
      <diagonal/>
    </border>
    <border>
      <left/>
      <right style="medium">
        <color rgb="FFBFBFBF"/>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medium">
        <color rgb="FFBFBFBF"/>
      </top>
      <bottom style="medium">
        <color rgb="FFBFBFBF"/>
      </bottom>
      <diagonal/>
    </border>
    <border>
      <left/>
      <right/>
      <top style="medium">
        <color rgb="FFBFBFBF"/>
      </top>
      <bottom/>
      <diagonal/>
    </border>
    <border>
      <left style="medium">
        <color rgb="FFBFBFBF"/>
      </left>
      <right/>
      <top/>
      <bottom style="medium">
        <color rgb="FFBFBFBF"/>
      </bottom>
      <diagonal/>
    </border>
    <border>
      <left/>
      <right/>
      <top/>
      <bottom style="medium">
        <color rgb="FFBFBFBF"/>
      </bottom>
      <diagonal/>
    </border>
    <border>
      <left style="thin">
        <color indexed="64"/>
      </left>
      <right/>
      <top style="medium">
        <color rgb="FFBFBFBF"/>
      </top>
      <bottom style="medium">
        <color rgb="FFBFBFBF"/>
      </bottom>
      <diagonal/>
    </border>
    <border>
      <left/>
      <right style="medium">
        <color rgb="FFBFBFBF"/>
      </right>
      <top style="medium">
        <color rgb="FFBFBFBF"/>
      </top>
      <bottom style="medium">
        <color rgb="FFBFBFBF"/>
      </bottom>
      <diagonal/>
    </border>
    <border>
      <left style="thin">
        <color indexed="64"/>
      </left>
      <right/>
      <top style="medium">
        <color rgb="FFBFBFBF"/>
      </top>
      <bottom style="thin">
        <color indexed="64"/>
      </bottom>
      <diagonal/>
    </border>
    <border>
      <left/>
      <right style="medium">
        <color rgb="FFBFBFBF"/>
      </right>
      <top style="medium">
        <color rgb="FFBFBFBF"/>
      </top>
      <bottom style="thin">
        <color indexed="64"/>
      </bottom>
      <diagonal/>
    </border>
    <border>
      <left style="medium">
        <color rgb="FFBFBFBF"/>
      </left>
      <right/>
      <top/>
      <bottom style="thin">
        <color indexed="64"/>
      </bottom>
      <diagonal/>
    </border>
    <border>
      <left style="thin">
        <color theme="0" tint="-0.249977111117893"/>
      </left>
      <right style="thin">
        <color theme="0" tint="-0.249977111117893"/>
      </right>
      <top style="thin">
        <color theme="0" tint="-0.249977111117893"/>
      </top>
      <bottom/>
      <diagonal/>
    </border>
  </borders>
  <cellStyleXfs count="8">
    <xf numFmtId="0" fontId="0" fillId="0" borderId="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0" fontId="12" fillId="0" borderId="0" applyNumberFormat="0" applyFill="0" applyBorder="0" applyAlignment="0" applyProtection="0"/>
    <xf numFmtId="0" fontId="1" fillId="0" borderId="0"/>
    <xf numFmtId="0" fontId="11" fillId="0" borderId="0"/>
    <xf numFmtId="9" fontId="11" fillId="0" borderId="0" applyFont="0" applyFill="0" applyBorder="0" applyAlignment="0" applyProtection="0"/>
  </cellStyleXfs>
  <cellXfs count="414">
    <xf numFmtId="0" fontId="0" fillId="0" borderId="0" xfId="0"/>
    <xf numFmtId="0" fontId="14" fillId="0" borderId="56" xfId="0" applyFont="1" applyBorder="1" applyAlignment="1">
      <alignment vertical="center" wrapText="1"/>
    </xf>
    <xf numFmtId="0" fontId="15" fillId="0" borderId="56" xfId="0" applyFont="1" applyBorder="1" applyAlignment="1">
      <alignment horizontal="right" vertical="center" wrapText="1"/>
    </xf>
    <xf numFmtId="0" fontId="16" fillId="0" borderId="0" xfId="0" applyFont="1"/>
    <xf numFmtId="0" fontId="17" fillId="0" borderId="0" xfId="0" applyFont="1" applyAlignment="1">
      <alignment horizontal="center"/>
    </xf>
    <xf numFmtId="0" fontId="17" fillId="0" borderId="1" xfId="0" applyFont="1" applyBorder="1" applyAlignment="1">
      <alignment horizontal="center"/>
    </xf>
    <xf numFmtId="15" fontId="17" fillId="3" borderId="1" xfId="0" applyNumberFormat="1" applyFont="1" applyFill="1" applyBorder="1" applyAlignment="1">
      <alignment horizontal="center"/>
    </xf>
    <xf numFmtId="15" fontId="17" fillId="0" borderId="1" xfId="0" applyNumberFormat="1" applyFont="1" applyBorder="1" applyAlignment="1">
      <alignment horizontal="center"/>
    </xf>
    <xf numFmtId="166" fontId="16" fillId="0" borderId="0" xfId="1" applyNumberFormat="1" applyFont="1"/>
    <xf numFmtId="0" fontId="16" fillId="0" borderId="0" xfId="0" applyFont="1" applyAlignment="1">
      <alignment horizontal="center" vertical="center"/>
    </xf>
    <xf numFmtId="0" fontId="16" fillId="0" borderId="0" xfId="0" applyFont="1" applyAlignment="1">
      <alignment horizontal="left" vertical="top" wrapText="1"/>
    </xf>
    <xf numFmtId="0" fontId="16" fillId="0" borderId="0" xfId="0" applyFont="1" applyAlignment="1">
      <alignment horizontal="center"/>
    </xf>
    <xf numFmtId="0" fontId="17" fillId="0" borderId="2" xfId="0" applyFont="1" applyBorder="1" applyAlignment="1">
      <alignment horizontal="center"/>
    </xf>
    <xf numFmtId="165" fontId="16" fillId="0" borderId="0" xfId="0" applyNumberFormat="1" applyFont="1"/>
    <xf numFmtId="0" fontId="17" fillId="0" borderId="1" xfId="0" applyFont="1" applyBorder="1" applyAlignment="1">
      <alignment horizontal="left" vertical="top"/>
    </xf>
    <xf numFmtId="0" fontId="17" fillId="0" borderId="1" xfId="0" applyFont="1" applyBorder="1"/>
    <xf numFmtId="165" fontId="16" fillId="0" borderId="0" xfId="1" applyFont="1"/>
    <xf numFmtId="164" fontId="17" fillId="0" borderId="2" xfId="0" applyNumberFormat="1" applyFont="1" applyBorder="1" applyAlignment="1">
      <alignment horizontal="center"/>
    </xf>
    <xf numFmtId="166" fontId="17" fillId="0" borderId="2" xfId="0" applyNumberFormat="1" applyFont="1" applyBorder="1" applyAlignment="1">
      <alignment horizontal="center"/>
    </xf>
    <xf numFmtId="164" fontId="17" fillId="0" borderId="0" xfId="0" applyNumberFormat="1" applyFont="1" applyAlignment="1">
      <alignment horizontal="center"/>
    </xf>
    <xf numFmtId="166" fontId="17" fillId="0" borderId="0" xfId="0" applyNumberFormat="1" applyFont="1" applyAlignment="1">
      <alignment horizontal="center"/>
    </xf>
    <xf numFmtId="0" fontId="17" fillId="0" borderId="0" xfId="0" applyFont="1"/>
    <xf numFmtId="166" fontId="17" fillId="0" borderId="0" xfId="1" applyNumberFormat="1" applyFont="1"/>
    <xf numFmtId="0" fontId="2" fillId="2" borderId="3" xfId="5" applyFont="1" applyFill="1" applyBorder="1" applyAlignment="1">
      <alignment horizontal="left" vertical="top" wrapText="1"/>
    </xf>
    <xf numFmtId="165" fontId="2" fillId="2" borderId="3" xfId="3" applyFont="1" applyFill="1" applyBorder="1" applyAlignment="1">
      <alignment horizontal="left" vertical="top" wrapText="1"/>
    </xf>
    <xf numFmtId="165" fontId="11" fillId="0" borderId="0" xfId="3" applyFont="1"/>
    <xf numFmtId="0" fontId="18" fillId="0" borderId="0" xfId="0" applyFont="1"/>
    <xf numFmtId="166" fontId="18" fillId="0" borderId="0" xfId="3" applyNumberFormat="1" applyFont="1"/>
    <xf numFmtId="165" fontId="18" fillId="0" borderId="0" xfId="3" applyFont="1"/>
    <xf numFmtId="0" fontId="0" fillId="4" borderId="0" xfId="0" applyFill="1" applyAlignment="1">
      <alignment horizontal="center" wrapText="1"/>
    </xf>
    <xf numFmtId="49" fontId="3" fillId="2" borderId="0" xfId="5" applyNumberFormat="1" applyFont="1" applyFill="1" applyAlignment="1">
      <alignment horizontal="left" vertical="top" wrapText="1"/>
    </xf>
    <xf numFmtId="168" fontId="18" fillId="0" borderId="0" xfId="0" applyNumberFormat="1" applyFont="1"/>
    <xf numFmtId="0" fontId="11" fillId="0" borderId="0" xfId="6"/>
    <xf numFmtId="0" fontId="6" fillId="0" borderId="4" xfId="0" applyFont="1" applyBorder="1" applyAlignment="1">
      <alignment horizontal="center"/>
    </xf>
    <xf numFmtId="0" fontId="0" fillId="0" borderId="4" xfId="0" applyBorder="1" applyAlignment="1">
      <alignment horizontal="center"/>
    </xf>
    <xf numFmtId="14" fontId="6" fillId="0" borderId="4" xfId="0" applyNumberFormat="1" applyFont="1" applyBorder="1" applyAlignment="1">
      <alignment horizontal="center"/>
    </xf>
    <xf numFmtId="0" fontId="6" fillId="0" borderId="5" xfId="0" applyFont="1" applyBorder="1"/>
    <xf numFmtId="0" fontId="6" fillId="0" borderId="6" xfId="0" applyFont="1" applyBorder="1"/>
    <xf numFmtId="0" fontId="7" fillId="0" borderId="7" xfId="0" applyFont="1" applyBorder="1"/>
    <xf numFmtId="166" fontId="7" fillId="0" borderId="7" xfId="1" applyNumberFormat="1" applyFont="1" applyBorder="1" applyProtection="1"/>
    <xf numFmtId="166" fontId="7" fillId="0" borderId="8" xfId="1" applyNumberFormat="1" applyFont="1" applyBorder="1" applyProtection="1"/>
    <xf numFmtId="0" fontId="6" fillId="0" borderId="0" xfId="6" applyFont="1"/>
    <xf numFmtId="170" fontId="11" fillId="0" borderId="0" xfId="6" applyNumberFormat="1" applyAlignment="1">
      <alignment horizontal="center"/>
    </xf>
    <xf numFmtId="171" fontId="11" fillId="0" borderId="0" xfId="6" applyNumberFormat="1"/>
    <xf numFmtId="172" fontId="11" fillId="0" borderId="0" xfId="6" applyNumberFormat="1"/>
    <xf numFmtId="166" fontId="11" fillId="0" borderId="0" xfId="6" applyNumberFormat="1"/>
    <xf numFmtId="14" fontId="11" fillId="0" borderId="0" xfId="6" applyNumberFormat="1" applyAlignment="1">
      <alignment horizontal="center"/>
    </xf>
    <xf numFmtId="0" fontId="1" fillId="0" borderId="0" xfId="6" applyFont="1"/>
    <xf numFmtId="171" fontId="19" fillId="0" borderId="0" xfId="6" applyNumberFormat="1" applyFont="1"/>
    <xf numFmtId="172" fontId="11" fillId="0" borderId="0" xfId="6" applyNumberFormat="1" applyAlignment="1">
      <alignment horizontal="center"/>
    </xf>
    <xf numFmtId="172" fontId="13" fillId="0" borderId="0" xfId="6" applyNumberFormat="1" applyFont="1"/>
    <xf numFmtId="171" fontId="13" fillId="0" borderId="0" xfId="6" applyNumberFormat="1" applyFont="1"/>
    <xf numFmtId="172" fontId="1" fillId="0" borderId="0" xfId="6" quotePrefix="1" applyNumberFormat="1" applyFont="1" applyAlignment="1">
      <alignment horizontal="center"/>
    </xf>
    <xf numFmtId="172" fontId="13" fillId="0" borderId="0" xfId="6" quotePrefix="1" applyNumberFormat="1" applyFont="1" applyAlignment="1">
      <alignment horizontal="center"/>
    </xf>
    <xf numFmtId="171" fontId="20" fillId="0" borderId="0" xfId="6" applyNumberFormat="1" applyFont="1"/>
    <xf numFmtId="17" fontId="1" fillId="0" borderId="0" xfId="6" quotePrefix="1" applyNumberFormat="1" applyFont="1"/>
    <xf numFmtId="17" fontId="1" fillId="0" borderId="0" xfId="6" applyNumberFormat="1" applyFont="1"/>
    <xf numFmtId="17" fontId="1" fillId="0" borderId="0" xfId="6" applyNumberFormat="1" applyFont="1" applyAlignment="1">
      <alignment horizontal="left"/>
    </xf>
    <xf numFmtId="171" fontId="11" fillId="0" borderId="0" xfId="6" quotePrefix="1" applyNumberFormat="1" applyAlignment="1">
      <alignment horizontal="center"/>
    </xf>
    <xf numFmtId="171" fontId="1" fillId="0" borderId="0" xfId="6" quotePrefix="1" applyNumberFormat="1" applyFont="1" applyAlignment="1">
      <alignment horizontal="center"/>
    </xf>
    <xf numFmtId="172" fontId="21" fillId="0" borderId="0" xfId="6" applyNumberFormat="1" applyFont="1"/>
    <xf numFmtId="17" fontId="13" fillId="0" borderId="0" xfId="6" applyNumberFormat="1" applyFont="1"/>
    <xf numFmtId="14" fontId="13" fillId="0" borderId="0" xfId="6" applyNumberFormat="1" applyFont="1" applyAlignment="1">
      <alignment horizontal="center"/>
    </xf>
    <xf numFmtId="171" fontId="13" fillId="0" borderId="0" xfId="6" quotePrefix="1" applyNumberFormat="1" applyFont="1" applyAlignment="1">
      <alignment horizontal="center"/>
    </xf>
    <xf numFmtId="0" fontId="13" fillId="0" borderId="0" xfId="6" applyFont="1"/>
    <xf numFmtId="0" fontId="6" fillId="0" borderId="0" xfId="6" quotePrefix="1" applyFont="1"/>
    <xf numFmtId="171" fontId="11" fillId="0" borderId="0" xfId="6" applyNumberFormat="1" applyAlignment="1">
      <alignment horizontal="fill"/>
    </xf>
    <xf numFmtId="168" fontId="7" fillId="0" borderId="0" xfId="2" applyNumberFormat="1" applyFont="1" applyFill="1" applyProtection="1"/>
    <xf numFmtId="168" fontId="11" fillId="0" borderId="0" xfId="2" applyNumberFormat="1" applyFont="1" applyProtection="1"/>
    <xf numFmtId="168" fontId="7" fillId="0" borderId="0" xfId="2" applyNumberFormat="1" applyFont="1" applyProtection="1"/>
    <xf numFmtId="0" fontId="5" fillId="0" borderId="0" xfId="0" applyFont="1" applyAlignment="1">
      <alignment horizontal="center"/>
    </xf>
    <xf numFmtId="0" fontId="0" fillId="0" borderId="0" xfId="0" applyAlignment="1">
      <alignment wrapText="1"/>
    </xf>
    <xf numFmtId="165" fontId="22" fillId="0" borderId="56" xfId="1" applyFont="1" applyBorder="1" applyAlignment="1" applyProtection="1">
      <alignment horizontal="right" vertical="center" wrapText="1"/>
      <protection locked="0"/>
    </xf>
    <xf numFmtId="165" fontId="14" fillId="0" borderId="56" xfId="1" applyFont="1" applyBorder="1" applyAlignment="1" applyProtection="1">
      <alignment vertical="center" wrapText="1"/>
      <protection locked="0"/>
    </xf>
    <xf numFmtId="165" fontId="22" fillId="0" borderId="57" xfId="1" applyFont="1" applyBorder="1" applyAlignment="1" applyProtection="1">
      <alignment horizontal="right" vertical="center" wrapText="1"/>
      <protection locked="0"/>
    </xf>
    <xf numFmtId="0" fontId="0" fillId="0" borderId="0" xfId="0" applyProtection="1">
      <protection locked="0"/>
    </xf>
    <xf numFmtId="0" fontId="22" fillId="5" borderId="58" xfId="0" applyFont="1" applyFill="1" applyBorder="1" applyAlignment="1">
      <alignment horizontal="center" vertical="center" wrapText="1"/>
    </xf>
    <xf numFmtId="0" fontId="22" fillId="5" borderId="59" xfId="0" applyFont="1" applyFill="1" applyBorder="1" applyAlignment="1">
      <alignment horizontal="center" vertical="center" wrapText="1"/>
    </xf>
    <xf numFmtId="165" fontId="22" fillId="6" borderId="57" xfId="1" applyFont="1" applyFill="1" applyBorder="1" applyAlignment="1" applyProtection="1">
      <alignment horizontal="right" vertical="center" wrapText="1"/>
    </xf>
    <xf numFmtId="165" fontId="22" fillId="6" borderId="56" xfId="1" applyFont="1" applyFill="1" applyBorder="1" applyAlignment="1" applyProtection="1">
      <alignment horizontal="right" vertical="center" wrapText="1"/>
    </xf>
    <xf numFmtId="0" fontId="23" fillId="0" borderId="0" xfId="0" applyFont="1"/>
    <xf numFmtId="0" fontId="23" fillId="0" borderId="0" xfId="0" applyFont="1" applyAlignment="1">
      <alignment wrapText="1"/>
    </xf>
    <xf numFmtId="0" fontId="24" fillId="0" borderId="0" xfId="0" applyFont="1" applyAlignment="1">
      <alignment horizontal="center" vertical="center" wrapText="1"/>
    </xf>
    <xf numFmtId="14" fontId="25" fillId="0" borderId="0" xfId="0" applyNumberFormat="1" applyFont="1" applyAlignment="1">
      <alignment horizontal="center" vertical="center"/>
    </xf>
    <xf numFmtId="0" fontId="0" fillId="0" borderId="0" xfId="0" applyAlignment="1" applyProtection="1">
      <alignment wrapText="1"/>
      <protection locked="0"/>
    </xf>
    <xf numFmtId="0" fontId="26" fillId="7" borderId="60" xfId="0" applyFont="1" applyFill="1" applyBorder="1" applyAlignment="1" applyProtection="1">
      <alignment horizontal="center" wrapText="1"/>
      <protection locked="0"/>
    </xf>
    <xf numFmtId="165" fontId="26" fillId="8" borderId="60" xfId="0" applyNumberFormat="1" applyFont="1" applyFill="1" applyBorder="1" applyAlignment="1">
      <alignment horizontal="center" wrapText="1"/>
    </xf>
    <xf numFmtId="166" fontId="26" fillId="7" borderId="60" xfId="1" applyNumberFormat="1" applyFont="1" applyFill="1" applyBorder="1" applyAlignment="1" applyProtection="1">
      <alignment horizontal="center" wrapText="1"/>
    </xf>
    <xf numFmtId="165" fontId="26" fillId="9" borderId="60" xfId="0" applyNumberFormat="1" applyFont="1" applyFill="1" applyBorder="1" applyAlignment="1">
      <alignment horizontal="center" wrapText="1"/>
    </xf>
    <xf numFmtId="0" fontId="0" fillId="0" borderId="0" xfId="0" applyAlignment="1">
      <alignment vertical="top" wrapText="1"/>
    </xf>
    <xf numFmtId="0" fontId="0" fillId="0" borderId="4" xfId="0" applyBorder="1"/>
    <xf numFmtId="0" fontId="14" fillId="0" borderId="0" xfId="0" applyFont="1" applyAlignment="1">
      <alignment vertical="center" wrapText="1"/>
    </xf>
    <xf numFmtId="0" fontId="15" fillId="0" borderId="0" xfId="0" applyFont="1" applyAlignment="1">
      <alignment vertical="center" wrapText="1" readingOrder="2"/>
    </xf>
    <xf numFmtId="0" fontId="0" fillId="0" borderId="4" xfId="0" applyBorder="1" applyProtection="1">
      <protection locked="0"/>
    </xf>
    <xf numFmtId="0" fontId="0" fillId="10" borderId="4" xfId="0" applyFill="1" applyBorder="1"/>
    <xf numFmtId="0" fontId="0" fillId="10" borderId="4" xfId="0" applyFill="1" applyBorder="1" applyAlignment="1">
      <alignment horizontal="center" vertical="center"/>
    </xf>
    <xf numFmtId="0" fontId="0" fillId="10" borderId="0" xfId="0" applyFill="1" applyAlignment="1">
      <alignment horizontal="center" vertical="center"/>
    </xf>
    <xf numFmtId="0" fontId="14" fillId="10" borderId="61" xfId="0" applyFont="1" applyFill="1" applyBorder="1" applyAlignment="1">
      <alignment horizontal="center" vertical="center" wrapText="1"/>
    </xf>
    <xf numFmtId="0" fontId="15" fillId="10" borderId="61" xfId="0" applyFont="1" applyFill="1" applyBorder="1" applyAlignment="1">
      <alignment horizontal="center" vertical="center" wrapText="1" readingOrder="2"/>
    </xf>
    <xf numFmtId="0" fontId="0" fillId="10" borderId="0" xfId="0" applyFill="1" applyAlignment="1">
      <alignment horizontal="center" vertical="center" wrapText="1"/>
    </xf>
    <xf numFmtId="0" fontId="14" fillId="10" borderId="56" xfId="0" applyFont="1" applyFill="1" applyBorder="1" applyAlignment="1">
      <alignment vertical="center" wrapText="1"/>
    </xf>
    <xf numFmtId="0" fontId="15" fillId="10" borderId="56" xfId="0" applyFont="1" applyFill="1" applyBorder="1" applyAlignment="1">
      <alignment horizontal="right" vertical="center" wrapText="1" readingOrder="2"/>
    </xf>
    <xf numFmtId="165" fontId="11" fillId="0" borderId="4" xfId="1" applyFont="1" applyBorder="1"/>
    <xf numFmtId="165" fontId="11" fillId="0" borderId="4" xfId="1" applyFont="1" applyBorder="1" applyProtection="1">
      <protection locked="0"/>
    </xf>
    <xf numFmtId="165" fontId="22" fillId="0" borderId="62" xfId="1" applyFont="1" applyBorder="1" applyAlignment="1" applyProtection="1">
      <alignment vertical="center" wrapText="1"/>
      <protection locked="0"/>
    </xf>
    <xf numFmtId="165" fontId="22" fillId="6" borderId="61" xfId="1" applyFont="1" applyFill="1" applyBorder="1" applyAlignment="1" applyProtection="1">
      <alignment vertical="center" wrapText="1"/>
    </xf>
    <xf numFmtId="165" fontId="22" fillId="6" borderId="63" xfId="1" applyFont="1" applyFill="1" applyBorder="1" applyAlignment="1" applyProtection="1">
      <alignment vertical="center" wrapText="1"/>
    </xf>
    <xf numFmtId="165" fontId="14" fillId="6" borderId="56" xfId="1" applyFont="1" applyFill="1" applyBorder="1" applyAlignment="1" applyProtection="1">
      <alignment vertical="center" wrapText="1"/>
    </xf>
    <xf numFmtId="0" fontId="0" fillId="10" borderId="4" xfId="0" applyFill="1" applyBorder="1" applyAlignment="1">
      <alignment wrapText="1"/>
    </xf>
    <xf numFmtId="0" fontId="0" fillId="0" borderId="4" xfId="0" applyBorder="1" applyAlignment="1">
      <alignment wrapText="1"/>
    </xf>
    <xf numFmtId="0" fontId="0" fillId="0" borderId="4" xfId="0" applyBorder="1" applyAlignment="1" applyProtection="1">
      <alignment wrapText="1"/>
      <protection locked="0"/>
    </xf>
    <xf numFmtId="0" fontId="0" fillId="3" borderId="4" xfId="0" applyFill="1" applyBorder="1" applyProtection="1">
      <protection locked="0"/>
    </xf>
    <xf numFmtId="0" fontId="0" fillId="0" borderId="0" xfId="0" applyAlignment="1">
      <alignment horizontal="center" vertical="center" wrapText="1"/>
    </xf>
    <xf numFmtId="0" fontId="0" fillId="0" borderId="4" xfId="0" applyBorder="1" applyAlignment="1">
      <alignment horizontal="center" vertical="center" wrapText="1"/>
    </xf>
    <xf numFmtId="9" fontId="11" fillId="0" borderId="4" xfId="7" applyFont="1" applyBorder="1" applyAlignment="1">
      <alignment horizontal="center" vertical="center" wrapText="1"/>
    </xf>
    <xf numFmtId="165" fontId="0" fillId="0" borderId="4" xfId="0" applyNumberFormat="1" applyBorder="1" applyAlignment="1">
      <alignment horizontal="center" vertical="center" wrapText="1"/>
    </xf>
    <xf numFmtId="9" fontId="11" fillId="0" borderId="9" xfId="7" applyFont="1" applyBorder="1" applyAlignment="1">
      <alignment vertical="center" wrapText="1"/>
    </xf>
    <xf numFmtId="0" fontId="27" fillId="0" borderId="10" xfId="0" applyFont="1" applyBorder="1" applyAlignment="1">
      <alignment horizontal="center" vertical="center" wrapText="1"/>
    </xf>
    <xf numFmtId="9" fontId="11" fillId="0" borderId="4" xfId="7" applyFont="1" applyBorder="1" applyAlignment="1">
      <alignment vertical="center" wrapText="1"/>
    </xf>
    <xf numFmtId="9" fontId="11" fillId="0" borderId="9" xfId="7" applyFont="1" applyBorder="1" applyAlignment="1">
      <alignment horizontal="center" vertical="center" wrapText="1"/>
    </xf>
    <xf numFmtId="0" fontId="0" fillId="0" borderId="11" xfId="0" applyBorder="1" applyAlignment="1">
      <alignment horizontal="center" vertical="center" wrapText="1"/>
    </xf>
    <xf numFmtId="0" fontId="27" fillId="0" borderId="12" xfId="0" applyFont="1" applyBorder="1" applyAlignment="1">
      <alignment horizontal="center" vertical="center" wrapText="1" readingOrder="2"/>
    </xf>
    <xf numFmtId="9" fontId="11" fillId="0" borderId="11" xfId="7" applyFont="1" applyBorder="1" applyAlignment="1">
      <alignment horizontal="center" vertical="center" wrapText="1"/>
    </xf>
    <xf numFmtId="165" fontId="0" fillId="0" borderId="12" xfId="0" applyNumberFormat="1" applyBorder="1" applyAlignment="1">
      <alignment vertical="center" wrapText="1"/>
    </xf>
    <xf numFmtId="0" fontId="0" fillId="0" borderId="13" xfId="0" applyBorder="1" applyAlignment="1">
      <alignment horizontal="center" vertical="center" wrapText="1"/>
    </xf>
    <xf numFmtId="0" fontId="27" fillId="0" borderId="13" xfId="0" applyFont="1" applyBorder="1" applyAlignment="1">
      <alignment horizontal="center" vertical="center" wrapText="1" readingOrder="2"/>
    </xf>
    <xf numFmtId="9" fontId="11" fillId="0" borderId="13" xfId="7" applyFont="1" applyBorder="1" applyAlignment="1">
      <alignment horizontal="center" vertical="center" wrapText="1"/>
    </xf>
    <xf numFmtId="2" fontId="0" fillId="0" borderId="13" xfId="0" applyNumberFormat="1" applyBorder="1" applyAlignment="1">
      <alignment horizontal="center" vertical="center" wrapText="1"/>
    </xf>
    <xf numFmtId="0" fontId="28" fillId="11" borderId="10" xfId="0" applyFont="1" applyFill="1" applyBorder="1" applyAlignment="1">
      <alignment horizontal="center" vertical="center" wrapText="1" readingOrder="2"/>
    </xf>
    <xf numFmtId="0" fontId="27" fillId="0" borderId="12" xfId="0" applyFont="1" applyBorder="1" applyAlignment="1">
      <alignment horizontal="center" vertical="center" wrapText="1"/>
    </xf>
    <xf numFmtId="0" fontId="27" fillId="0" borderId="13" xfId="0" applyFont="1"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165" fontId="0" fillId="0" borderId="11" xfId="0" applyNumberFormat="1" applyBorder="1" applyAlignment="1">
      <alignment horizontal="center" vertical="center" wrapText="1"/>
    </xf>
    <xf numFmtId="165" fontId="0" fillId="0" borderId="13" xfId="0" applyNumberFormat="1" applyBorder="1" applyAlignment="1">
      <alignment horizontal="center" vertical="center" wrapText="1"/>
    </xf>
    <xf numFmtId="9" fontId="11" fillId="0" borderId="11" xfId="7" applyFont="1" applyBorder="1" applyAlignment="1">
      <alignment vertical="center" wrapText="1"/>
    </xf>
    <xf numFmtId="9" fontId="11" fillId="0" borderId="13" xfId="7" applyFont="1" applyBorder="1" applyAlignment="1">
      <alignment vertical="center" wrapText="1"/>
    </xf>
    <xf numFmtId="0" fontId="27" fillId="3" borderId="12" xfId="0" applyFont="1" applyFill="1" applyBorder="1" applyAlignment="1">
      <alignment horizontal="center" vertical="center" wrapText="1"/>
    </xf>
    <xf numFmtId="0" fontId="27" fillId="3" borderId="10" xfId="0" applyFont="1" applyFill="1" applyBorder="1" applyAlignment="1">
      <alignment horizontal="center" vertical="center" wrapText="1"/>
    </xf>
    <xf numFmtId="0" fontId="27" fillId="3" borderId="13" xfId="0" applyFont="1" applyFill="1" applyBorder="1" applyAlignment="1">
      <alignment horizontal="center" vertical="center" wrapText="1"/>
    </xf>
    <xf numFmtId="0" fontId="0" fillId="9" borderId="11" xfId="0" applyFill="1" applyBorder="1" applyAlignment="1">
      <alignment horizontal="center" vertical="center" wrapText="1"/>
    </xf>
    <xf numFmtId="1" fontId="0" fillId="0" borderId="13" xfId="0" applyNumberFormat="1" applyBorder="1" applyAlignment="1">
      <alignment horizontal="center" vertical="center" wrapText="1"/>
    </xf>
    <xf numFmtId="174" fontId="11" fillId="0" borderId="13" xfId="7" applyNumberFormat="1" applyFont="1" applyBorder="1" applyAlignment="1">
      <alignment horizontal="center" vertical="center" wrapText="1"/>
    </xf>
    <xf numFmtId="0" fontId="0" fillId="9" borderId="13" xfId="0" applyFill="1" applyBorder="1" applyAlignment="1">
      <alignment horizontal="center" vertical="center" wrapText="1"/>
    </xf>
    <xf numFmtId="165" fontId="0" fillId="9" borderId="4" xfId="0" applyNumberFormat="1" applyFill="1" applyBorder="1" applyAlignment="1">
      <alignment horizontal="center" vertical="center" wrapText="1"/>
    </xf>
    <xf numFmtId="0" fontId="28" fillId="12" borderId="4" xfId="0" applyFont="1" applyFill="1" applyBorder="1" applyAlignment="1">
      <alignment horizontal="center" vertical="center" wrapText="1" readingOrder="2"/>
    </xf>
    <xf numFmtId="0" fontId="28" fillId="12" borderId="10" xfId="0" applyFont="1" applyFill="1" applyBorder="1" applyAlignment="1">
      <alignment horizontal="center" vertical="center" wrapText="1" readingOrder="2"/>
    </xf>
    <xf numFmtId="0" fontId="27" fillId="0" borderId="10" xfId="0" applyFont="1" applyBorder="1" applyAlignment="1">
      <alignment horizontal="center" vertical="center" wrapText="1" readingOrder="2"/>
    </xf>
    <xf numFmtId="165" fontId="22" fillId="0" borderId="61" xfId="1" applyFont="1" applyBorder="1" applyAlignment="1" applyProtection="1">
      <alignment horizontal="right" vertical="center" wrapText="1"/>
      <protection locked="0"/>
    </xf>
    <xf numFmtId="49" fontId="0" fillId="0" borderId="0" xfId="0" applyNumberFormat="1"/>
    <xf numFmtId="0" fontId="12" fillId="0" borderId="56" xfId="4" applyBorder="1" applyAlignment="1" applyProtection="1">
      <alignment vertical="center" wrapText="1"/>
    </xf>
    <xf numFmtId="0" fontId="12" fillId="0" borderId="56" xfId="4" applyBorder="1" applyAlignment="1" applyProtection="1">
      <alignment horizontal="right" vertical="center" wrapText="1"/>
    </xf>
    <xf numFmtId="0" fontId="29" fillId="13" borderId="56" xfId="0" applyFont="1" applyFill="1" applyBorder="1" applyAlignment="1">
      <alignment vertical="center" wrapText="1"/>
    </xf>
    <xf numFmtId="0" fontId="30" fillId="13" borderId="56" xfId="0" applyFont="1" applyFill="1" applyBorder="1" applyAlignment="1">
      <alignment horizontal="right" vertical="center" wrapText="1"/>
    </xf>
    <xf numFmtId="0" fontId="31" fillId="5" borderId="56" xfId="0" applyFont="1" applyFill="1" applyBorder="1" applyAlignment="1">
      <alignment vertical="center" wrapText="1"/>
    </xf>
    <xf numFmtId="0" fontId="30" fillId="5" borderId="56" xfId="0" applyFont="1" applyFill="1" applyBorder="1" applyAlignment="1">
      <alignment horizontal="right" vertical="center" wrapText="1"/>
    </xf>
    <xf numFmtId="165" fontId="22" fillId="13" borderId="56" xfId="1" applyFont="1" applyFill="1" applyBorder="1" applyAlignment="1" applyProtection="1">
      <alignment horizontal="right" vertical="center" wrapText="1"/>
    </xf>
    <xf numFmtId="165" fontId="22" fillId="5" borderId="56" xfId="1" applyFont="1" applyFill="1" applyBorder="1" applyAlignment="1" applyProtection="1">
      <alignment horizontal="right" vertical="center" wrapText="1"/>
    </xf>
    <xf numFmtId="0" fontId="14" fillId="11" borderId="56" xfId="0" applyFont="1" applyFill="1" applyBorder="1" applyAlignment="1">
      <alignment vertical="center" wrapText="1"/>
    </xf>
    <xf numFmtId="0" fontId="30" fillId="11" borderId="56" xfId="0" applyFont="1" applyFill="1" applyBorder="1" applyAlignment="1">
      <alignment horizontal="right" vertical="center" wrapText="1"/>
    </xf>
    <xf numFmtId="0" fontId="15" fillId="11" borderId="56" xfId="0" applyFont="1" applyFill="1" applyBorder="1" applyAlignment="1">
      <alignment horizontal="right" vertical="center" wrapText="1"/>
    </xf>
    <xf numFmtId="0" fontId="30" fillId="0" borderId="56" xfId="0" applyFont="1" applyBorder="1" applyAlignment="1">
      <alignment horizontal="right" vertical="center" wrapText="1"/>
    </xf>
    <xf numFmtId="0" fontId="22" fillId="5" borderId="56" xfId="0" applyFont="1" applyFill="1" applyBorder="1" applyAlignment="1">
      <alignment vertical="center" wrapText="1"/>
    </xf>
    <xf numFmtId="0" fontId="30" fillId="5" borderId="56" xfId="0" applyFont="1" applyFill="1" applyBorder="1" applyAlignment="1">
      <alignment horizontal="center" vertical="center" wrapText="1"/>
    </xf>
    <xf numFmtId="0" fontId="22" fillId="5" borderId="56" xfId="0" applyFont="1" applyFill="1" applyBorder="1" applyAlignment="1">
      <alignment horizontal="right" vertical="center" wrapText="1"/>
    </xf>
    <xf numFmtId="0" fontId="22" fillId="5" borderId="61" xfId="0" applyFont="1" applyFill="1" applyBorder="1" applyAlignment="1">
      <alignment vertical="center" wrapText="1"/>
    </xf>
    <xf numFmtId="0" fontId="30" fillId="5" borderId="61" xfId="0" applyFont="1" applyFill="1" applyBorder="1" applyAlignment="1">
      <alignment horizontal="right" vertical="center" wrapText="1"/>
    </xf>
    <xf numFmtId="0" fontId="22" fillId="5" borderId="61" xfId="0" applyFont="1" applyFill="1" applyBorder="1" applyAlignment="1">
      <alignment horizontal="right" vertical="center" wrapText="1"/>
    </xf>
    <xf numFmtId="0" fontId="15" fillId="0" borderId="56" xfId="0" applyFont="1" applyBorder="1" applyAlignment="1">
      <alignment horizontal="right" vertical="center" wrapText="1" readingOrder="2"/>
    </xf>
    <xf numFmtId="0" fontId="32" fillId="5" borderId="56" xfId="0" applyFont="1" applyFill="1" applyBorder="1" applyAlignment="1">
      <alignment vertical="center" wrapText="1"/>
    </xf>
    <xf numFmtId="0" fontId="15" fillId="9" borderId="56" xfId="0" applyFont="1" applyFill="1" applyBorder="1" applyAlignment="1">
      <alignment horizontal="right" vertical="center" wrapText="1" readingOrder="2"/>
    </xf>
    <xf numFmtId="0" fontId="33" fillId="5" borderId="56" xfId="0" applyFont="1" applyFill="1" applyBorder="1" applyAlignment="1">
      <alignment vertical="center" wrapText="1"/>
    </xf>
    <xf numFmtId="0" fontId="0" fillId="9" borderId="0" xfId="0" applyFill="1"/>
    <xf numFmtId="0" fontId="22" fillId="5" borderId="56" xfId="0" applyFont="1" applyFill="1" applyBorder="1" applyAlignment="1">
      <alignment horizontal="center" vertical="center" wrapText="1"/>
    </xf>
    <xf numFmtId="0" fontId="22" fillId="5" borderId="57" xfId="0" applyFont="1" applyFill="1" applyBorder="1" applyAlignment="1">
      <alignment horizontal="center" vertical="center" wrapText="1"/>
    </xf>
    <xf numFmtId="0" fontId="22" fillId="5" borderId="57" xfId="0" applyFont="1" applyFill="1" applyBorder="1" applyAlignment="1">
      <alignment horizontal="right" vertical="center" wrapText="1"/>
    </xf>
    <xf numFmtId="0" fontId="22" fillId="12" borderId="61" xfId="0" applyFont="1" applyFill="1" applyBorder="1" applyAlignment="1">
      <alignment horizontal="right" vertical="center" wrapText="1"/>
    </xf>
    <xf numFmtId="0" fontId="22" fillId="12" borderId="56" xfId="0" applyFont="1" applyFill="1" applyBorder="1" applyAlignment="1">
      <alignment horizontal="right" vertical="center" wrapText="1"/>
    </xf>
    <xf numFmtId="0" fontId="12" fillId="0" borderId="61" xfId="4" applyBorder="1" applyAlignment="1" applyProtection="1">
      <alignment vertical="center" wrapText="1"/>
    </xf>
    <xf numFmtId="0" fontId="12" fillId="0" borderId="61" xfId="4" applyBorder="1" applyAlignment="1" applyProtection="1">
      <alignment vertical="center" wrapText="1" readingOrder="2"/>
    </xf>
    <xf numFmtId="0" fontId="22" fillId="12" borderId="63" xfId="0" applyFont="1" applyFill="1" applyBorder="1" applyAlignment="1">
      <alignment vertical="center" wrapText="1"/>
    </xf>
    <xf numFmtId="0" fontId="22" fillId="12" borderId="63" xfId="0" applyFont="1" applyFill="1" applyBorder="1" applyAlignment="1">
      <alignment horizontal="right" vertical="center" wrapText="1"/>
    </xf>
    <xf numFmtId="0" fontId="12" fillId="0" borderId="63" xfId="4" applyBorder="1" applyAlignment="1" applyProtection="1">
      <alignment vertical="center" wrapText="1"/>
    </xf>
    <xf numFmtId="0" fontId="12" fillId="0" borderId="63" xfId="4" applyBorder="1" applyAlignment="1" applyProtection="1">
      <alignment vertical="center" wrapText="1" readingOrder="2"/>
    </xf>
    <xf numFmtId="165" fontId="22" fillId="13" borderId="57" xfId="1" applyFont="1" applyFill="1" applyBorder="1" applyAlignment="1" applyProtection="1">
      <alignment horizontal="right" vertical="center" wrapText="1"/>
    </xf>
    <xf numFmtId="165" fontId="22" fillId="5" borderId="57" xfId="1" applyFont="1" applyFill="1" applyBorder="1" applyAlignment="1" applyProtection="1">
      <alignment horizontal="right" vertical="center" wrapText="1"/>
    </xf>
    <xf numFmtId="0" fontId="12" fillId="0" borderId="56" xfId="4" applyBorder="1" applyAlignment="1" applyProtection="1">
      <alignment horizontal="right" vertical="center" wrapText="1" readingOrder="2"/>
    </xf>
    <xf numFmtId="165" fontId="22" fillId="9" borderId="0" xfId="0" applyNumberFormat="1" applyFont="1" applyFill="1" applyAlignment="1">
      <alignment horizontal="right" vertical="center" wrapText="1"/>
    </xf>
    <xf numFmtId="0" fontId="22" fillId="9" borderId="0" xfId="0" applyFont="1" applyFill="1" applyAlignment="1">
      <alignment horizontal="right" vertical="center" wrapText="1"/>
    </xf>
    <xf numFmtId="0" fontId="29" fillId="9" borderId="0" xfId="0" applyFont="1" applyFill="1" applyAlignment="1">
      <alignment vertical="center" wrapText="1"/>
    </xf>
    <xf numFmtId="0" fontId="30" fillId="9" borderId="0" xfId="0" applyFont="1" applyFill="1" applyAlignment="1">
      <alignment horizontal="right" vertical="center" wrapText="1"/>
    </xf>
    <xf numFmtId="0" fontId="22" fillId="12" borderId="61" xfId="0" applyFont="1" applyFill="1" applyBorder="1" applyAlignment="1">
      <alignment horizontal="center" vertical="center" wrapText="1"/>
    </xf>
    <xf numFmtId="173" fontId="22" fillId="9" borderId="0" xfId="0" applyNumberFormat="1" applyFont="1" applyFill="1" applyAlignment="1">
      <alignment horizontal="right" vertical="center" wrapText="1"/>
    </xf>
    <xf numFmtId="165" fontId="14" fillId="11" borderId="56" xfId="1" applyFont="1" applyFill="1" applyBorder="1" applyAlignment="1" applyProtection="1">
      <alignment vertical="center" wrapText="1"/>
    </xf>
    <xf numFmtId="165" fontId="0" fillId="0" borderId="0" xfId="0" applyNumberFormat="1"/>
    <xf numFmtId="165" fontId="22" fillId="9" borderId="57" xfId="1" applyFont="1" applyFill="1" applyBorder="1" applyAlignment="1" applyProtection="1">
      <alignment horizontal="right" vertical="center" wrapText="1"/>
      <protection locked="0"/>
    </xf>
    <xf numFmtId="0" fontId="0" fillId="0" borderId="0" xfId="0" applyAlignment="1">
      <alignment horizontal="center" vertical="center"/>
    </xf>
    <xf numFmtId="165" fontId="22" fillId="0" borderId="61" xfId="1" applyFont="1" applyBorder="1" applyAlignment="1" applyProtection="1">
      <alignment vertical="center" wrapText="1"/>
      <protection locked="0"/>
    </xf>
    <xf numFmtId="166" fontId="23" fillId="7" borderId="60" xfId="1" applyNumberFormat="1" applyFont="1" applyFill="1" applyBorder="1" applyAlignment="1" applyProtection="1">
      <alignment horizontal="center" wrapText="1"/>
    </xf>
    <xf numFmtId="0" fontId="14" fillId="0" borderId="61" xfId="0" applyFont="1" applyBorder="1" applyAlignment="1">
      <alignment vertical="center" wrapText="1"/>
    </xf>
    <xf numFmtId="0" fontId="5" fillId="0" borderId="0" xfId="0" applyFont="1"/>
    <xf numFmtId="14" fontId="5" fillId="0" borderId="0" xfId="0" applyNumberFormat="1" applyFont="1"/>
    <xf numFmtId="0" fontId="15" fillId="0" borderId="61" xfId="0" applyFont="1" applyBorder="1" applyAlignment="1">
      <alignment vertical="center" wrapText="1" readingOrder="2"/>
    </xf>
    <xf numFmtId="0" fontId="34" fillId="0" borderId="0" xfId="0" applyFont="1"/>
    <xf numFmtId="0" fontId="35" fillId="0" borderId="0" xfId="0" applyFont="1"/>
    <xf numFmtId="175" fontId="34" fillId="0" borderId="0" xfId="0" applyNumberFormat="1" applyFont="1" applyAlignment="1">
      <alignment horizontal="left"/>
    </xf>
    <xf numFmtId="0" fontId="36" fillId="0" borderId="0" xfId="0" applyFont="1"/>
    <xf numFmtId="0" fontId="35" fillId="0" borderId="0" xfId="0" applyFont="1" applyProtection="1">
      <protection locked="0"/>
    </xf>
    <xf numFmtId="0" fontId="15" fillId="0" borderId="61" xfId="0" applyFont="1" applyBorder="1" applyAlignment="1">
      <alignment horizontal="right" vertical="center" wrapText="1" readingOrder="2"/>
    </xf>
    <xf numFmtId="14" fontId="37" fillId="5" borderId="56" xfId="0" applyNumberFormat="1" applyFont="1" applyFill="1" applyBorder="1" applyAlignment="1">
      <alignment horizontal="center" vertical="center" wrapText="1"/>
    </xf>
    <xf numFmtId="14" fontId="37" fillId="5" borderId="57" xfId="0" applyNumberFormat="1" applyFont="1" applyFill="1" applyBorder="1" applyAlignment="1">
      <alignment horizontal="center" vertical="center" wrapText="1"/>
    </xf>
    <xf numFmtId="0" fontId="11" fillId="0" borderId="0" xfId="6" applyProtection="1">
      <protection locked="0"/>
    </xf>
    <xf numFmtId="166" fontId="11" fillId="0" borderId="0" xfId="6" applyNumberFormat="1" applyProtection="1">
      <protection locked="0"/>
    </xf>
    <xf numFmtId="166" fontId="11" fillId="0" borderId="17" xfId="6" applyNumberFormat="1" applyBorder="1" applyProtection="1">
      <protection locked="0"/>
    </xf>
    <xf numFmtId="166" fontId="11" fillId="0" borderId="0" xfId="1" applyNumberFormat="1" applyFont="1" applyBorder="1" applyProtection="1">
      <protection locked="0"/>
    </xf>
    <xf numFmtId="166" fontId="11" fillId="0" borderId="18" xfId="6" applyNumberFormat="1" applyBorder="1" applyProtection="1">
      <protection locked="0"/>
    </xf>
    <xf numFmtId="0" fontId="11" fillId="0" borderId="17" xfId="6" applyBorder="1" applyProtection="1">
      <protection locked="0"/>
    </xf>
    <xf numFmtId="166" fontId="11" fillId="0" borderId="19" xfId="6" applyNumberFormat="1" applyBorder="1" applyProtection="1">
      <protection locked="0"/>
    </xf>
    <xf numFmtId="0" fontId="4" fillId="0" borderId="0" xfId="0" applyFont="1" applyAlignment="1" applyProtection="1">
      <alignment horizontal="center" vertical="center"/>
      <protection locked="0"/>
    </xf>
    <xf numFmtId="0" fontId="11" fillId="0" borderId="18" xfId="6" applyBorder="1" applyProtection="1">
      <protection locked="0"/>
    </xf>
    <xf numFmtId="166" fontId="11" fillId="0" borderId="0" xfId="1" applyNumberFormat="1" applyFont="1" applyProtection="1">
      <protection locked="0"/>
    </xf>
    <xf numFmtId="166" fontId="11" fillId="0" borderId="0" xfId="2" applyNumberFormat="1" applyFont="1" applyProtection="1">
      <protection locked="0"/>
    </xf>
    <xf numFmtId="0" fontId="18" fillId="0" borderId="0" xfId="0" applyFont="1" applyAlignment="1" applyProtection="1">
      <alignment horizontal="center"/>
      <protection locked="0"/>
    </xf>
    <xf numFmtId="166" fontId="18" fillId="0" borderId="0" xfId="1" applyNumberFormat="1" applyFont="1" applyBorder="1" applyAlignment="1" applyProtection="1">
      <alignment horizontal="center"/>
      <protection locked="0"/>
    </xf>
    <xf numFmtId="169" fontId="18" fillId="0" borderId="1" xfId="1" applyNumberFormat="1" applyFont="1" applyBorder="1" applyAlignment="1" applyProtection="1">
      <alignment horizontal="center"/>
      <protection locked="0"/>
    </xf>
    <xf numFmtId="0" fontId="18" fillId="0" borderId="1" xfId="0" applyFont="1" applyBorder="1" applyAlignment="1" applyProtection="1">
      <alignment horizontal="center"/>
      <protection locked="0"/>
    </xf>
    <xf numFmtId="166" fontId="18" fillId="3" borderId="2" xfId="1" applyNumberFormat="1" applyFont="1" applyFill="1" applyBorder="1" applyAlignment="1" applyProtection="1">
      <alignment horizontal="center"/>
      <protection locked="0"/>
    </xf>
    <xf numFmtId="0" fontId="18" fillId="3" borderId="2" xfId="0" applyFont="1" applyFill="1" applyBorder="1" applyAlignment="1" applyProtection="1">
      <alignment horizontal="center"/>
      <protection locked="0"/>
    </xf>
    <xf numFmtId="166" fontId="18" fillId="0" borderId="20" xfId="0" applyNumberFormat="1" applyFont="1" applyBorder="1"/>
    <xf numFmtId="166" fontId="18" fillId="0" borderId="21" xfId="0" applyNumberFormat="1" applyFont="1" applyBorder="1"/>
    <xf numFmtId="166" fontId="18" fillId="0" borderId="22" xfId="0" applyNumberFormat="1" applyFont="1" applyBorder="1"/>
    <xf numFmtId="166" fontId="18" fillId="0" borderId="23" xfId="0" applyNumberFormat="1" applyFont="1" applyBorder="1"/>
    <xf numFmtId="0" fontId="18" fillId="0" borderId="21" xfId="0" applyFont="1" applyBorder="1"/>
    <xf numFmtId="0" fontId="11" fillId="0" borderId="22" xfId="6" applyBorder="1"/>
    <xf numFmtId="0" fontId="11" fillId="0" borderId="24" xfId="6" applyBorder="1" applyProtection="1">
      <protection locked="0"/>
    </xf>
    <xf numFmtId="166" fontId="11" fillId="0" borderId="25" xfId="6" applyNumberFormat="1" applyBorder="1" applyProtection="1">
      <protection locked="0"/>
    </xf>
    <xf numFmtId="0" fontId="11" fillId="0" borderId="26" xfId="6" applyBorder="1"/>
    <xf numFmtId="166" fontId="11" fillId="0" borderId="1" xfId="6" applyNumberFormat="1" applyBorder="1"/>
    <xf numFmtId="166" fontId="11" fillId="0" borderId="23" xfId="6" applyNumberFormat="1" applyBorder="1"/>
    <xf numFmtId="166" fontId="11" fillId="0" borderId="27" xfId="6" applyNumberFormat="1" applyBorder="1" applyProtection="1">
      <protection locked="0"/>
    </xf>
    <xf numFmtId="166" fontId="11" fillId="0" borderId="17" xfId="6" applyNumberFormat="1" applyBorder="1"/>
    <xf numFmtId="166" fontId="11" fillId="0" borderId="18" xfId="1" applyNumberFormat="1" applyFont="1" applyBorder="1" applyProtection="1"/>
    <xf numFmtId="0" fontId="0" fillId="0" borderId="4" xfId="0" applyBorder="1" applyAlignment="1" applyProtection="1">
      <alignment horizontal="center"/>
      <protection locked="0"/>
    </xf>
    <xf numFmtId="14" fontId="6" fillId="0" borderId="4" xfId="0" applyNumberFormat="1" applyFont="1" applyBorder="1" applyAlignment="1" applyProtection="1">
      <alignment horizontal="center"/>
      <protection locked="0"/>
    </xf>
    <xf numFmtId="0" fontId="0" fillId="0" borderId="28" xfId="0" applyBorder="1" applyProtection="1">
      <protection locked="0"/>
    </xf>
    <xf numFmtId="169" fontId="0" fillId="0" borderId="28" xfId="0" applyNumberFormat="1" applyBorder="1" applyAlignment="1" applyProtection="1">
      <alignment horizontal="center"/>
      <protection locked="0"/>
    </xf>
    <xf numFmtId="166" fontId="11" fillId="0" borderId="28" xfId="1" applyNumberFormat="1" applyFont="1" applyBorder="1" applyAlignment="1" applyProtection="1">
      <alignment horizontal="center"/>
      <protection locked="0"/>
    </xf>
    <xf numFmtId="166" fontId="11" fillId="0" borderId="29" xfId="1" applyNumberFormat="1" applyFont="1" applyBorder="1" applyAlignment="1" applyProtection="1">
      <alignment horizontal="center"/>
      <protection locked="0"/>
    </xf>
    <xf numFmtId="166" fontId="11" fillId="0" borderId="30" xfId="1" applyNumberFormat="1" applyFont="1" applyBorder="1" applyAlignment="1" applyProtection="1">
      <alignment horizontal="center"/>
      <protection locked="0"/>
    </xf>
    <xf numFmtId="0" fontId="0" fillId="0" borderId="29" xfId="0" applyBorder="1" applyProtection="1">
      <protection locked="0"/>
    </xf>
    <xf numFmtId="169" fontId="0" fillId="0" borderId="29" xfId="0" applyNumberFormat="1" applyBorder="1" applyAlignment="1" applyProtection="1">
      <alignment horizontal="center"/>
      <protection locked="0"/>
    </xf>
    <xf numFmtId="17" fontId="0" fillId="0" borderId="29" xfId="0" quotePrefix="1" applyNumberFormat="1" applyBorder="1" applyProtection="1">
      <protection locked="0"/>
    </xf>
    <xf numFmtId="17" fontId="0" fillId="0" borderId="29" xfId="0" applyNumberFormat="1" applyBorder="1" applyProtection="1">
      <protection locked="0"/>
    </xf>
    <xf numFmtId="17" fontId="1" fillId="0" borderId="29" xfId="0" applyNumberFormat="1" applyFont="1" applyBorder="1" applyProtection="1">
      <protection locked="0"/>
    </xf>
    <xf numFmtId="17" fontId="1" fillId="0" borderId="29" xfId="0" quotePrefix="1" applyNumberFormat="1" applyFont="1" applyBorder="1" applyAlignment="1" applyProtection="1">
      <alignment horizontal="left"/>
      <protection locked="0"/>
    </xf>
    <xf numFmtId="17" fontId="1" fillId="0" borderId="29" xfId="0" applyNumberFormat="1" applyFont="1" applyBorder="1" applyAlignment="1" applyProtection="1">
      <alignment horizontal="left"/>
      <protection locked="0"/>
    </xf>
    <xf numFmtId="14" fontId="0" fillId="0" borderId="29" xfId="0" applyNumberFormat="1" applyBorder="1" applyAlignment="1" applyProtection="1">
      <alignment horizontal="center"/>
      <protection locked="0"/>
    </xf>
    <xf numFmtId="0" fontId="22" fillId="5" borderId="0" xfId="0" applyFont="1" applyFill="1" applyAlignment="1" applyProtection="1">
      <alignment horizontal="center" vertical="center" wrapText="1"/>
      <protection hidden="1"/>
    </xf>
    <xf numFmtId="176" fontId="0" fillId="0" borderId="0" xfId="0" applyNumberFormat="1" applyProtection="1">
      <protection hidden="1"/>
    </xf>
    <xf numFmtId="0" fontId="16" fillId="0" borderId="0" xfId="0" applyFont="1" applyAlignment="1" applyProtection="1">
      <alignment horizontal="center"/>
      <protection locked="0"/>
    </xf>
    <xf numFmtId="0" fontId="16" fillId="0" borderId="0" xfId="0" applyFont="1" applyProtection="1">
      <protection locked="0"/>
    </xf>
    <xf numFmtId="166" fontId="16" fillId="0" borderId="0" xfId="1" applyNumberFormat="1" applyFont="1" applyProtection="1">
      <protection locked="0"/>
    </xf>
    <xf numFmtId="166" fontId="16" fillId="0" borderId="0" xfId="1" applyNumberFormat="1" applyFont="1" applyFill="1" applyBorder="1" applyAlignment="1" applyProtection="1">
      <alignment horizontal="left" vertical="top" wrapText="1"/>
      <protection locked="0"/>
    </xf>
    <xf numFmtId="164" fontId="16" fillId="0" borderId="0" xfId="1" applyNumberFormat="1" applyFont="1" applyFill="1" applyBorder="1" applyAlignment="1" applyProtection="1">
      <alignment horizontal="right" vertical="top" wrapText="1"/>
      <protection locked="0"/>
    </xf>
    <xf numFmtId="166" fontId="16" fillId="0" borderId="0" xfId="0" applyNumberFormat="1" applyFont="1" applyProtection="1">
      <protection locked="0"/>
    </xf>
    <xf numFmtId="0" fontId="16" fillId="0" borderId="0" xfId="0" applyFont="1" applyAlignment="1" applyProtection="1">
      <alignment horizontal="left" vertical="top" wrapText="1"/>
      <protection locked="0"/>
    </xf>
    <xf numFmtId="0" fontId="16" fillId="0" borderId="0" xfId="0" applyFont="1" applyAlignment="1" applyProtection="1">
      <alignment wrapText="1"/>
      <protection locked="0"/>
    </xf>
    <xf numFmtId="0" fontId="17" fillId="0" borderId="2" xfId="0" applyFont="1" applyBorder="1"/>
    <xf numFmtId="166" fontId="17" fillId="0" borderId="2" xfId="1" applyNumberFormat="1" applyFont="1" applyBorder="1" applyProtection="1"/>
    <xf numFmtId="166" fontId="16" fillId="0" borderId="0" xfId="1" applyNumberFormat="1" applyFont="1" applyProtection="1"/>
    <xf numFmtId="49" fontId="3" fillId="2" borderId="3" xfId="5" applyNumberFormat="1" applyFont="1" applyFill="1" applyBorder="1" applyAlignment="1" applyProtection="1">
      <alignment horizontal="left" vertical="top" wrapText="1"/>
      <protection locked="0"/>
    </xf>
    <xf numFmtId="165" fontId="3" fillId="2" borderId="3" xfId="3" applyFont="1" applyFill="1" applyBorder="1" applyAlignment="1" applyProtection="1">
      <alignment horizontal="left" vertical="top" wrapText="1"/>
      <protection locked="0"/>
    </xf>
    <xf numFmtId="0" fontId="3" fillId="2" borderId="3" xfId="3" applyNumberFormat="1" applyFont="1" applyFill="1" applyBorder="1" applyAlignment="1" applyProtection="1">
      <alignment horizontal="left" vertical="top" wrapText="1"/>
      <protection locked="0"/>
    </xf>
    <xf numFmtId="167" fontId="3" fillId="2" borderId="3" xfId="3" applyNumberFormat="1" applyFont="1" applyFill="1" applyBorder="1" applyAlignment="1" applyProtection="1">
      <alignment horizontal="left" vertical="top" wrapText="1"/>
      <protection locked="0"/>
    </xf>
    <xf numFmtId="10" fontId="3" fillId="2" borderId="3" xfId="7" applyNumberFormat="1" applyFont="1" applyFill="1" applyBorder="1" applyAlignment="1" applyProtection="1">
      <alignment horizontal="left" vertical="top" wrapText="1"/>
      <protection locked="0"/>
    </xf>
    <xf numFmtId="166" fontId="3" fillId="2" borderId="3" xfId="3" applyNumberFormat="1" applyFont="1" applyFill="1" applyBorder="1" applyAlignment="1" applyProtection="1">
      <alignment horizontal="left" vertical="top" wrapText="1"/>
      <protection locked="0"/>
    </xf>
    <xf numFmtId="0" fontId="6" fillId="0" borderId="5" xfId="0" applyFont="1" applyBorder="1" applyProtection="1">
      <protection locked="0"/>
    </xf>
    <xf numFmtId="0" fontId="6" fillId="0" borderId="6" xfId="0" applyFont="1" applyBorder="1" applyProtection="1">
      <protection locked="0"/>
    </xf>
    <xf numFmtId="14" fontId="5" fillId="0" borderId="0" xfId="0" applyNumberFormat="1" applyFont="1" applyAlignment="1">
      <alignment horizontal="left"/>
    </xf>
    <xf numFmtId="0" fontId="6" fillId="0" borderId="0" xfId="0" applyFont="1" applyAlignment="1">
      <alignment horizontal="center"/>
    </xf>
    <xf numFmtId="0" fontId="22" fillId="5" borderId="64" xfId="0" applyFont="1" applyFill="1" applyBorder="1" applyAlignment="1">
      <alignment horizontal="center" vertical="center" wrapText="1"/>
    </xf>
    <xf numFmtId="0" fontId="26" fillId="9" borderId="64" xfId="0" applyFont="1" applyFill="1" applyBorder="1" applyAlignment="1" applyProtection="1">
      <alignment horizontal="center" wrapText="1"/>
      <protection locked="0"/>
    </xf>
    <xf numFmtId="166" fontId="11" fillId="0" borderId="0" xfId="1" applyNumberFormat="1" applyFont="1" applyProtection="1"/>
    <xf numFmtId="166" fontId="11" fillId="0" borderId="0" xfId="2" applyNumberFormat="1" applyFont="1" applyProtection="1"/>
    <xf numFmtId="0" fontId="4" fillId="0" borderId="31" xfId="0" applyFont="1" applyBorder="1" applyAlignment="1">
      <alignment horizontal="center" vertical="center" wrapText="1"/>
    </xf>
    <xf numFmtId="14" fontId="4" fillId="0" borderId="32" xfId="0" applyNumberFormat="1" applyFont="1" applyBorder="1" applyAlignment="1">
      <alignment vertical="center" wrapText="1"/>
    </xf>
    <xf numFmtId="0" fontId="4" fillId="0" borderId="31" xfId="0" applyFont="1" applyBorder="1" applyAlignment="1">
      <alignment horizontal="center" vertical="center"/>
    </xf>
    <xf numFmtId="17" fontId="4" fillId="0" borderId="32" xfId="0" applyNumberFormat="1" applyFont="1" applyBorder="1" applyAlignment="1">
      <alignment horizontal="center" vertical="center" wrapText="1"/>
    </xf>
    <xf numFmtId="17" fontId="4" fillId="0" borderId="20" xfId="0" applyNumberFormat="1" applyFont="1" applyBorder="1" applyAlignment="1">
      <alignment horizontal="center" vertical="center" wrapText="1"/>
    </xf>
    <xf numFmtId="0" fontId="4" fillId="0" borderId="1" xfId="0" applyFont="1" applyBorder="1" applyAlignment="1">
      <alignment horizontal="center" vertical="center" wrapText="1"/>
    </xf>
    <xf numFmtId="17" fontId="4" fillId="0" borderId="33" xfId="0" applyNumberFormat="1" applyFont="1" applyBorder="1" applyAlignment="1">
      <alignment horizontal="center" vertical="center" wrapText="1"/>
    </xf>
    <xf numFmtId="17" fontId="4" fillId="0" borderId="26" xfId="0" applyNumberFormat="1" applyFont="1" applyBorder="1" applyAlignment="1">
      <alignment horizontal="center" vertical="center" wrapText="1"/>
    </xf>
    <xf numFmtId="0" fontId="4" fillId="0" borderId="1" xfId="0" applyFont="1" applyBorder="1" applyAlignment="1">
      <alignment horizontal="center" vertical="center"/>
    </xf>
    <xf numFmtId="0" fontId="4" fillId="0" borderId="23" xfId="0" applyFont="1" applyBorder="1" applyAlignment="1">
      <alignment horizontal="center" vertical="center" wrapText="1"/>
    </xf>
    <xf numFmtId="17" fontId="4" fillId="0" borderId="22" xfId="0" applyNumberFormat="1" applyFont="1" applyBorder="1" applyAlignment="1">
      <alignment horizontal="center" vertical="center" wrapText="1"/>
    </xf>
    <xf numFmtId="0" fontId="4" fillId="0" borderId="22" xfId="0" applyFont="1" applyBorder="1" applyAlignment="1">
      <alignment horizontal="center" vertical="center" wrapText="1"/>
    </xf>
    <xf numFmtId="17" fontId="4" fillId="0" borderId="21" xfId="0" applyNumberFormat="1" applyFont="1" applyBorder="1" applyAlignment="1">
      <alignment horizontal="center" vertical="center" wrapText="1"/>
    </xf>
    <xf numFmtId="0" fontId="26" fillId="9" borderId="74" xfId="0" applyFont="1" applyFill="1" applyBorder="1" applyAlignment="1" applyProtection="1">
      <alignment horizontal="center" wrapText="1"/>
      <protection locked="0"/>
    </xf>
    <xf numFmtId="165" fontId="22" fillId="5" borderId="56" xfId="0" applyNumberFormat="1" applyFont="1" applyFill="1" applyBorder="1" applyAlignment="1">
      <alignment horizontal="right" vertical="center" wrapText="1"/>
    </xf>
    <xf numFmtId="166" fontId="26" fillId="7" borderId="4" xfId="1" applyNumberFormat="1" applyFont="1" applyFill="1" applyBorder="1" applyAlignment="1" applyProtection="1">
      <alignment horizontal="center" wrapText="1"/>
      <protection locked="0"/>
    </xf>
    <xf numFmtId="49" fontId="0" fillId="8" borderId="0" xfId="0" applyNumberFormat="1" applyFill="1" applyAlignment="1" applyProtection="1">
      <alignment wrapText="1"/>
      <protection locked="0"/>
    </xf>
    <xf numFmtId="49" fontId="0" fillId="9" borderId="64" xfId="0" applyNumberFormat="1" applyFill="1" applyBorder="1" applyProtection="1">
      <protection locked="0"/>
    </xf>
    <xf numFmtId="49" fontId="0" fillId="10" borderId="4" xfId="0" applyNumberFormat="1" applyFill="1" applyBorder="1" applyAlignment="1">
      <alignment horizontal="center" vertical="center"/>
    </xf>
    <xf numFmtId="14" fontId="0" fillId="10" borderId="4" xfId="0" applyNumberFormat="1" applyFill="1" applyBorder="1" applyAlignment="1">
      <alignment horizontal="center" vertical="center"/>
    </xf>
    <xf numFmtId="0" fontId="26" fillId="7" borderId="0" xfId="0" applyFont="1" applyFill="1" applyAlignment="1">
      <alignment horizontal="center" wrapText="1"/>
    </xf>
    <xf numFmtId="14" fontId="0" fillId="8" borderId="0" xfId="0" applyNumberFormat="1" applyFill="1" applyAlignment="1">
      <alignment wrapText="1"/>
    </xf>
    <xf numFmtId="165" fontId="22" fillId="0" borderId="57" xfId="1" applyFont="1" applyBorder="1" applyAlignment="1" applyProtection="1">
      <alignment horizontal="right" vertical="center" wrapText="1"/>
    </xf>
    <xf numFmtId="0" fontId="22" fillId="5" borderId="58" xfId="0" applyFont="1" applyFill="1" applyBorder="1" applyAlignment="1" applyProtection="1">
      <alignment horizontal="center" vertical="center" wrapText="1"/>
      <protection locked="0"/>
    </xf>
    <xf numFmtId="0" fontId="22" fillId="5" borderId="65" xfId="0" applyFont="1" applyFill="1" applyBorder="1" applyAlignment="1" applyProtection="1">
      <alignment horizontal="center" vertical="center" wrapText="1"/>
      <protection locked="0"/>
    </xf>
    <xf numFmtId="0" fontId="22" fillId="5" borderId="59" xfId="0" applyFont="1" applyFill="1" applyBorder="1" applyAlignment="1" applyProtection="1">
      <alignment horizontal="center" vertical="center" wrapText="1"/>
      <protection locked="0"/>
    </xf>
    <xf numFmtId="0" fontId="22" fillId="5" borderId="66" xfId="0" applyFont="1" applyFill="1" applyBorder="1" applyAlignment="1" applyProtection="1">
      <alignment horizontal="center" vertical="center" wrapText="1"/>
      <protection locked="0"/>
    </xf>
    <xf numFmtId="0" fontId="22" fillId="5" borderId="60" xfId="0" applyFont="1" applyFill="1" applyBorder="1" applyAlignment="1" applyProtection="1">
      <alignment horizontal="center" vertical="center" wrapText="1"/>
      <protection locked="0"/>
    </xf>
    <xf numFmtId="0" fontId="22" fillId="5" borderId="0" xfId="0" applyFont="1" applyFill="1" applyAlignment="1" applyProtection="1">
      <alignment horizontal="center" vertical="center" wrapText="1"/>
      <protection locked="0"/>
    </xf>
    <xf numFmtId="0" fontId="22" fillId="5" borderId="67" xfId="0" applyFont="1" applyFill="1" applyBorder="1" applyAlignment="1" applyProtection="1">
      <alignment horizontal="center" vertical="center" wrapText="1"/>
      <protection locked="0"/>
    </xf>
    <xf numFmtId="0" fontId="22" fillId="5" borderId="68" xfId="0" applyFont="1" applyFill="1" applyBorder="1" applyAlignment="1" applyProtection="1">
      <alignment horizontal="center" vertical="center" wrapText="1"/>
      <protection locked="0"/>
    </xf>
    <xf numFmtId="0" fontId="0" fillId="0" borderId="12" xfId="0" applyBorder="1" applyAlignment="1">
      <alignment horizontal="center" vertical="center" wrapText="1"/>
    </xf>
    <xf numFmtId="0" fontId="0" fillId="0" borderId="34" xfId="0" applyBorder="1" applyAlignment="1">
      <alignment horizontal="center" vertical="center" wrapText="1"/>
    </xf>
    <xf numFmtId="0" fontId="0" fillId="0" borderId="35" xfId="0" applyBorder="1" applyAlignment="1">
      <alignment horizontal="center" vertical="center" wrapText="1"/>
    </xf>
    <xf numFmtId="2" fontId="0" fillId="0" borderId="12" xfId="0" applyNumberFormat="1" applyBorder="1" applyAlignment="1">
      <alignment horizontal="center" vertical="center" wrapText="1"/>
    </xf>
    <xf numFmtId="2" fontId="0" fillId="0" borderId="34" xfId="0" applyNumberFormat="1" applyBorder="1" applyAlignment="1">
      <alignment horizontal="center" vertical="center" wrapText="1"/>
    </xf>
    <xf numFmtId="2" fontId="0" fillId="0" borderId="35" xfId="0" applyNumberFormat="1" applyBorder="1" applyAlignment="1">
      <alignment horizontal="center" vertical="center" wrapText="1"/>
    </xf>
    <xf numFmtId="0" fontId="27" fillId="9" borderId="36" xfId="0" applyFont="1" applyFill="1" applyBorder="1" applyAlignment="1">
      <alignment horizontal="center" vertical="center" wrapText="1" readingOrder="2"/>
    </xf>
    <xf numFmtId="0" fontId="27" fillId="9" borderId="37" xfId="0" applyFont="1" applyFill="1" applyBorder="1" applyAlignment="1">
      <alignment horizontal="center" vertical="center" wrapText="1" readingOrder="2"/>
    </xf>
    <xf numFmtId="0" fontId="27" fillId="9" borderId="38" xfId="0" applyFont="1" applyFill="1" applyBorder="1" applyAlignment="1">
      <alignment horizontal="center" vertical="center" wrapText="1" readingOrder="2"/>
    </xf>
    <xf numFmtId="9" fontId="11" fillId="0" borderId="39" xfId="7" applyFont="1" applyBorder="1" applyAlignment="1">
      <alignment horizontal="center" vertical="center" wrapText="1"/>
    </xf>
    <xf numFmtId="9" fontId="11" fillId="0" borderId="40" xfId="7" applyFont="1" applyBorder="1" applyAlignment="1">
      <alignment horizontal="center" vertical="center" wrapText="1"/>
    </xf>
    <xf numFmtId="9" fontId="11" fillId="0" borderId="41" xfId="7" applyFont="1" applyBorder="1" applyAlignment="1">
      <alignment horizontal="center" vertical="center" wrapText="1"/>
    </xf>
    <xf numFmtId="0" fontId="38" fillId="0" borderId="12" xfId="0" applyFont="1" applyBorder="1" applyAlignment="1">
      <alignment horizontal="center" vertical="center" wrapText="1" readingOrder="2"/>
    </xf>
    <xf numFmtId="0" fontId="38" fillId="0" borderId="34" xfId="0" applyFont="1" applyBorder="1" applyAlignment="1">
      <alignment horizontal="center" vertical="center" wrapText="1" readingOrder="2"/>
    </xf>
    <xf numFmtId="0" fontId="38" fillId="0" borderId="35" xfId="0" applyFont="1" applyBorder="1" applyAlignment="1">
      <alignment horizontal="center" vertical="center" wrapText="1" readingOrder="2"/>
    </xf>
    <xf numFmtId="0" fontId="28" fillId="0" borderId="42" xfId="0" applyFont="1" applyBorder="1" applyAlignment="1">
      <alignment horizontal="center" vertical="center" wrapText="1" readingOrder="2"/>
    </xf>
    <xf numFmtId="0" fontId="28" fillId="0" borderId="43" xfId="0" applyFont="1" applyBorder="1" applyAlignment="1">
      <alignment horizontal="center" vertical="center" wrapText="1" readingOrder="2"/>
    </xf>
    <xf numFmtId="0" fontId="28" fillId="0" borderId="44" xfId="0" applyFont="1" applyBorder="1" applyAlignment="1">
      <alignment horizontal="center" vertical="center" wrapText="1" readingOrder="2"/>
    </xf>
    <xf numFmtId="0" fontId="28" fillId="0" borderId="11" xfId="0" applyFont="1" applyBorder="1" applyAlignment="1">
      <alignment horizontal="center" vertical="center" wrapText="1" readingOrder="2"/>
    </xf>
    <xf numFmtId="0" fontId="28" fillId="0" borderId="4" xfId="0" applyFont="1" applyBorder="1" applyAlignment="1">
      <alignment horizontal="center" vertical="center" wrapText="1" readingOrder="2"/>
    </xf>
    <xf numFmtId="0" fontId="28" fillId="0" borderId="13" xfId="0" applyFont="1" applyBorder="1" applyAlignment="1">
      <alignment horizontal="center" vertical="center" wrapText="1" readingOrder="2"/>
    </xf>
    <xf numFmtId="9" fontId="28" fillId="0" borderId="11" xfId="0" applyNumberFormat="1" applyFont="1" applyBorder="1" applyAlignment="1">
      <alignment horizontal="center" vertical="center" wrapText="1" readingOrder="2"/>
    </xf>
    <xf numFmtId="9" fontId="28" fillId="0" borderId="4" xfId="0" applyNumberFormat="1" applyFont="1" applyBorder="1" applyAlignment="1">
      <alignment horizontal="center" vertical="center" wrapText="1" readingOrder="2"/>
    </xf>
    <xf numFmtId="9" fontId="28" fillId="0" borderId="13" xfId="0" applyNumberFormat="1" applyFont="1" applyBorder="1" applyAlignment="1">
      <alignment horizontal="center" vertical="center" wrapText="1" readingOrder="2"/>
    </xf>
    <xf numFmtId="0" fontId="28" fillId="9" borderId="42" xfId="0" applyFont="1" applyFill="1" applyBorder="1" applyAlignment="1">
      <alignment horizontal="center" vertical="center" wrapText="1" readingOrder="2"/>
    </xf>
    <xf numFmtId="0" fontId="28" fillId="9" borderId="43" xfId="0" applyFont="1" applyFill="1" applyBorder="1" applyAlignment="1">
      <alignment horizontal="center" vertical="center" wrapText="1" readingOrder="2"/>
    </xf>
    <xf numFmtId="0" fontId="28" fillId="9" borderId="44" xfId="0" applyFont="1" applyFill="1" applyBorder="1" applyAlignment="1">
      <alignment horizontal="center" vertical="center" wrapText="1" readingOrder="2"/>
    </xf>
    <xf numFmtId="0" fontId="28" fillId="9" borderId="11" xfId="0" applyFont="1" applyFill="1" applyBorder="1" applyAlignment="1">
      <alignment horizontal="center" vertical="center" wrapText="1" readingOrder="2"/>
    </xf>
    <xf numFmtId="0" fontId="28" fillId="9" borderId="4" xfId="0" applyFont="1" applyFill="1" applyBorder="1" applyAlignment="1">
      <alignment horizontal="center" vertical="center" wrapText="1" readingOrder="2"/>
    </xf>
    <xf numFmtId="0" fontId="28" fillId="9" borderId="13" xfId="0" applyFont="1" applyFill="1" applyBorder="1" applyAlignment="1">
      <alignment horizontal="center" vertical="center" wrapText="1" readingOrder="2"/>
    </xf>
    <xf numFmtId="9" fontId="28" fillId="9" borderId="45" xfId="0" applyNumberFormat="1" applyFont="1" applyFill="1" applyBorder="1" applyAlignment="1">
      <alignment horizontal="center" vertical="center" wrapText="1" readingOrder="2"/>
    </xf>
    <xf numFmtId="9" fontId="28" fillId="9" borderId="46" xfId="0" applyNumberFormat="1" applyFont="1" applyFill="1" applyBorder="1" applyAlignment="1">
      <alignment horizontal="center" vertical="center" wrapText="1" readingOrder="2"/>
    </xf>
    <xf numFmtId="9" fontId="28" fillId="9" borderId="4" xfId="0" applyNumberFormat="1" applyFont="1" applyFill="1" applyBorder="1" applyAlignment="1">
      <alignment horizontal="center" vertical="center" wrapText="1" readingOrder="2"/>
    </xf>
    <xf numFmtId="9" fontId="28" fillId="9" borderId="13" xfId="0" applyNumberFormat="1" applyFont="1" applyFill="1" applyBorder="1" applyAlignment="1">
      <alignment horizontal="center" vertical="center" wrapText="1" readingOrder="2"/>
    </xf>
    <xf numFmtId="9" fontId="11" fillId="0" borderId="14" xfId="7" applyFont="1" applyBorder="1" applyAlignment="1">
      <alignment horizontal="center" vertical="center" wrapText="1"/>
    </xf>
    <xf numFmtId="9" fontId="11" fillId="0" borderId="15" xfId="7" applyFont="1" applyBorder="1" applyAlignment="1">
      <alignment horizontal="center" vertical="center" wrapText="1"/>
    </xf>
    <xf numFmtId="9" fontId="11" fillId="0" borderId="16" xfId="7" applyFont="1" applyBorder="1" applyAlignment="1">
      <alignment horizontal="center" vertical="center" wrapText="1"/>
    </xf>
    <xf numFmtId="0" fontId="27" fillId="0" borderId="10" xfId="0" applyFont="1" applyBorder="1" applyAlignment="1">
      <alignment horizontal="center" vertical="center" wrapText="1" readingOrder="2"/>
    </xf>
    <xf numFmtId="0" fontId="27" fillId="0" borderId="34" xfId="0" applyFont="1" applyBorder="1" applyAlignment="1">
      <alignment horizontal="center" vertical="center" wrapText="1" readingOrder="2"/>
    </xf>
    <xf numFmtId="0" fontId="27" fillId="0" borderId="35" xfId="0" applyFont="1" applyBorder="1" applyAlignment="1">
      <alignment horizontal="center" vertical="center" wrapText="1" readingOrder="2"/>
    </xf>
    <xf numFmtId="9" fontId="11" fillId="0" borderId="10" xfId="7" applyFont="1" applyBorder="1" applyAlignment="1">
      <alignment horizontal="center" vertical="center" wrapText="1"/>
    </xf>
    <xf numFmtId="9" fontId="11" fillId="0" borderId="34" xfId="7" applyFont="1" applyBorder="1" applyAlignment="1">
      <alignment horizontal="center" vertical="center" wrapText="1"/>
    </xf>
    <xf numFmtId="9" fontId="11" fillId="0" borderId="35" xfId="7" applyFont="1" applyBorder="1" applyAlignment="1">
      <alignment horizontal="center" vertical="center" wrapText="1"/>
    </xf>
    <xf numFmtId="9" fontId="28" fillId="9" borderId="47" xfId="0" applyNumberFormat="1" applyFont="1" applyFill="1" applyBorder="1" applyAlignment="1">
      <alignment horizontal="center" vertical="center" wrapText="1" readingOrder="2"/>
    </xf>
    <xf numFmtId="9" fontId="28" fillId="0" borderId="45" xfId="0" applyNumberFormat="1" applyFont="1" applyBorder="1" applyAlignment="1">
      <alignment horizontal="center" vertical="center" wrapText="1" readingOrder="2"/>
    </xf>
    <xf numFmtId="9" fontId="28" fillId="0" borderId="46" xfId="0" applyNumberFormat="1" applyFont="1" applyBorder="1" applyAlignment="1">
      <alignment horizontal="center" vertical="center" wrapText="1" readingOrder="2"/>
    </xf>
    <xf numFmtId="0" fontId="39" fillId="10" borderId="4" xfId="0" applyFont="1" applyFill="1" applyBorder="1" applyAlignment="1">
      <alignment horizontal="center" vertical="center" wrapText="1" readingOrder="2"/>
    </xf>
    <xf numFmtId="9" fontId="28" fillId="0" borderId="47" xfId="0" applyNumberFormat="1" applyFont="1" applyBorder="1" applyAlignment="1">
      <alignment horizontal="center" vertical="center" wrapText="1" readingOrder="2"/>
    </xf>
    <xf numFmtId="0" fontId="28" fillId="11" borderId="46" xfId="0" applyFont="1" applyFill="1" applyBorder="1" applyAlignment="1">
      <alignment horizontal="center" vertical="center" wrapText="1" readingOrder="2"/>
    </xf>
    <xf numFmtId="0" fontId="28" fillId="11" borderId="48" xfId="0" applyFont="1" applyFill="1" applyBorder="1" applyAlignment="1">
      <alignment horizontal="center" vertical="center" wrapText="1" readingOrder="2"/>
    </xf>
    <xf numFmtId="0" fontId="28" fillId="12" borderId="10" xfId="0" applyFont="1" applyFill="1" applyBorder="1" applyAlignment="1">
      <alignment horizontal="center" vertical="center" wrapText="1" readingOrder="2"/>
    </xf>
    <xf numFmtId="0" fontId="28" fillId="12" borderId="9" xfId="0" applyFont="1" applyFill="1" applyBorder="1" applyAlignment="1">
      <alignment horizontal="center" vertical="center" wrapText="1" readingOrder="2"/>
    </xf>
    <xf numFmtId="0" fontId="28" fillId="12" borderId="4" xfId="0" applyFont="1" applyFill="1" applyBorder="1" applyAlignment="1">
      <alignment horizontal="center" vertical="center" wrapText="1" readingOrder="2"/>
    </xf>
    <xf numFmtId="0" fontId="27" fillId="0" borderId="42" xfId="0" applyFont="1" applyBorder="1" applyAlignment="1">
      <alignment horizontal="center" vertical="center" wrapText="1" readingOrder="2"/>
    </xf>
    <xf numFmtId="0" fontId="27" fillId="0" borderId="43" xfId="0" applyFont="1" applyBorder="1" applyAlignment="1">
      <alignment horizontal="center" vertical="center" wrapText="1" readingOrder="2"/>
    </xf>
    <xf numFmtId="0" fontId="27" fillId="0" borderId="44" xfId="0" applyFont="1" applyBorder="1" applyAlignment="1">
      <alignment horizontal="center" vertical="center" wrapText="1" readingOrder="2"/>
    </xf>
    <xf numFmtId="0" fontId="22" fillId="5" borderId="69" xfId="0" applyFont="1" applyFill="1" applyBorder="1" applyAlignment="1">
      <alignment horizontal="center" vertical="center" wrapText="1"/>
    </xf>
    <xf numFmtId="0" fontId="22" fillId="5" borderId="70" xfId="0" applyFont="1" applyFill="1" applyBorder="1" applyAlignment="1">
      <alignment horizontal="center" vertical="center" wrapText="1"/>
    </xf>
    <xf numFmtId="0" fontId="0" fillId="10" borderId="60" xfId="0" applyFill="1" applyBorder="1" applyAlignment="1">
      <alignment horizontal="center"/>
    </xf>
    <xf numFmtId="0" fontId="0" fillId="10" borderId="0" xfId="0" applyFill="1" applyAlignment="1">
      <alignment horizontal="center"/>
    </xf>
    <xf numFmtId="0" fontId="0" fillId="10" borderId="49" xfId="0" applyFill="1" applyBorder="1" applyAlignment="1">
      <alignment horizontal="center"/>
    </xf>
    <xf numFmtId="0" fontId="22" fillId="5" borderId="71" xfId="0" applyFont="1" applyFill="1" applyBorder="1" applyAlignment="1">
      <alignment horizontal="center" vertical="center" wrapText="1"/>
    </xf>
    <xf numFmtId="0" fontId="22" fillId="5" borderId="72" xfId="0" applyFont="1" applyFill="1" applyBorder="1" applyAlignment="1">
      <alignment horizontal="center" vertical="center" wrapText="1"/>
    </xf>
    <xf numFmtId="14" fontId="0" fillId="10" borderId="73" xfId="0" applyNumberFormat="1" applyFill="1" applyBorder="1" applyAlignment="1">
      <alignment horizontal="center"/>
    </xf>
    <xf numFmtId="0" fontId="0" fillId="10" borderId="50" xfId="0" applyFill="1" applyBorder="1" applyAlignment="1">
      <alignment horizontal="center"/>
    </xf>
    <xf numFmtId="0" fontId="0" fillId="10" borderId="51" xfId="0" applyFill="1" applyBorder="1" applyAlignment="1">
      <alignment horizontal="center"/>
    </xf>
    <xf numFmtId="0" fontId="30" fillId="14" borderId="58" xfId="0" applyFont="1" applyFill="1" applyBorder="1" applyAlignment="1">
      <alignment horizontal="center" vertical="center" wrapText="1" readingOrder="2"/>
    </xf>
    <xf numFmtId="0" fontId="30" fillId="14" borderId="65" xfId="0" applyFont="1" applyFill="1" applyBorder="1" applyAlignment="1">
      <alignment horizontal="center" vertical="center" wrapText="1" readingOrder="2"/>
    </xf>
    <xf numFmtId="0" fontId="30" fillId="5" borderId="65" xfId="0" applyFont="1" applyFill="1" applyBorder="1" applyAlignment="1">
      <alignment horizontal="center" vertical="center" wrapText="1" readingOrder="2"/>
    </xf>
    <xf numFmtId="0" fontId="30" fillId="5" borderId="70" xfId="0" applyFont="1" applyFill="1" applyBorder="1" applyAlignment="1">
      <alignment horizontal="center" vertical="center" wrapText="1" readingOrder="2"/>
    </xf>
    <xf numFmtId="0" fontId="30" fillId="5" borderId="58" xfId="0" applyFont="1" applyFill="1" applyBorder="1" applyAlignment="1">
      <alignment horizontal="center" vertical="center" wrapText="1"/>
    </xf>
    <xf numFmtId="0" fontId="30" fillId="5" borderId="70" xfId="0" applyFont="1" applyFill="1" applyBorder="1" applyAlignment="1">
      <alignment horizontal="center" vertical="center" wrapText="1"/>
    </xf>
    <xf numFmtId="0" fontId="22" fillId="5" borderId="58" xfId="0" applyFont="1" applyFill="1" applyBorder="1" applyAlignment="1">
      <alignment horizontal="center" vertical="center" wrapText="1"/>
    </xf>
    <xf numFmtId="0" fontId="23" fillId="0" borderId="0" xfId="0" applyFont="1" applyAlignment="1">
      <alignment horizontal="center"/>
    </xf>
    <xf numFmtId="0" fontId="40" fillId="0" borderId="52" xfId="0" applyFont="1" applyBorder="1" applyAlignment="1">
      <alignment horizontal="left"/>
    </xf>
    <xf numFmtId="166" fontId="4" fillId="0" borderId="27" xfId="1" applyNumberFormat="1" applyFont="1" applyFill="1" applyBorder="1" applyAlignment="1" applyProtection="1">
      <alignment horizontal="center" vertical="center" wrapText="1"/>
    </xf>
    <xf numFmtId="166" fontId="4" fillId="0" borderId="53" xfId="1" applyNumberFormat="1" applyFont="1" applyFill="1" applyBorder="1" applyAlignment="1" applyProtection="1">
      <alignment horizontal="center" vertical="center" wrapText="1"/>
    </xf>
    <xf numFmtId="0" fontId="11" fillId="0" borderId="0" xfId="6" applyAlignment="1" applyProtection="1">
      <alignment horizontal="center" wrapText="1"/>
      <protection locked="0"/>
    </xf>
    <xf numFmtId="0" fontId="4" fillId="0" borderId="27" xfId="0" applyFont="1" applyBorder="1" applyAlignment="1">
      <alignment horizontal="center" vertical="center" wrapText="1"/>
    </xf>
    <xf numFmtId="0" fontId="4" fillId="0" borderId="53" xfId="0" applyFont="1" applyBorder="1" applyAlignment="1">
      <alignment horizontal="center" vertical="center" wrapText="1"/>
    </xf>
    <xf numFmtId="17" fontId="4" fillId="0" borderId="24" xfId="0" applyNumberFormat="1" applyFont="1" applyBorder="1" applyAlignment="1">
      <alignment horizontal="center" vertical="center" wrapText="1"/>
    </xf>
    <xf numFmtId="17" fontId="4" fillId="0" borderId="26" xfId="0" applyNumberFormat="1" applyFont="1" applyBorder="1" applyAlignment="1">
      <alignment horizontal="center" vertical="center" wrapText="1"/>
    </xf>
    <xf numFmtId="166" fontId="4" fillId="0" borderId="24" xfId="1" applyNumberFormat="1" applyFont="1" applyFill="1" applyBorder="1" applyAlignment="1" applyProtection="1">
      <alignment horizontal="center" vertical="center" wrapText="1"/>
    </xf>
    <xf numFmtId="166" fontId="4" fillId="0" borderId="26" xfId="1" applyNumberFormat="1" applyFont="1" applyFill="1" applyBorder="1" applyAlignment="1" applyProtection="1">
      <alignment horizontal="center" vertical="center" wrapText="1"/>
    </xf>
    <xf numFmtId="166" fontId="4" fillId="0" borderId="20" xfId="1" applyNumberFormat="1" applyFont="1" applyFill="1" applyBorder="1" applyAlignment="1" applyProtection="1">
      <alignment horizontal="center" vertical="center" wrapText="1"/>
    </xf>
    <xf numFmtId="166" fontId="4" fillId="0" borderId="21" xfId="1" applyNumberFormat="1" applyFont="1" applyFill="1" applyBorder="1" applyAlignment="1" applyProtection="1">
      <alignment horizontal="center" vertical="center" wrapText="1"/>
    </xf>
    <xf numFmtId="166" fontId="4" fillId="0" borderId="22" xfId="1" applyNumberFormat="1" applyFont="1" applyFill="1" applyBorder="1" applyAlignment="1" applyProtection="1">
      <alignment horizontal="center" vertical="center" wrapText="1"/>
    </xf>
    <xf numFmtId="0" fontId="4" fillId="0" borderId="54"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0" fontId="18" fillId="0" borderId="0" xfId="0" applyFont="1" applyAlignment="1">
      <alignment horizontal="center"/>
    </xf>
    <xf numFmtId="14" fontId="0" fillId="0" borderId="0" xfId="0" applyNumberFormat="1" applyAlignment="1">
      <alignment horizontal="center"/>
    </xf>
    <xf numFmtId="0" fontId="0" fillId="0" borderId="0" xfId="0" applyAlignment="1">
      <alignment horizontal="center"/>
    </xf>
    <xf numFmtId="0" fontId="6" fillId="0" borderId="55" xfId="0" applyFont="1" applyBorder="1" applyAlignment="1">
      <alignment horizontal="center"/>
    </xf>
    <xf numFmtId="0" fontId="6" fillId="0" borderId="7" xfId="0" applyFont="1" applyBorder="1" applyAlignment="1">
      <alignment horizontal="center"/>
    </xf>
    <xf numFmtId="0" fontId="5" fillId="0" borderId="0" xfId="0" applyFont="1" applyAlignment="1">
      <alignment horizontal="left"/>
    </xf>
    <xf numFmtId="0" fontId="5" fillId="0" borderId="0" xfId="0" applyFont="1" applyAlignment="1">
      <alignment horizontal="center"/>
    </xf>
    <xf numFmtId="0" fontId="5" fillId="0" borderId="0" xfId="0" applyFont="1" applyAlignment="1">
      <alignment horizontal="right"/>
    </xf>
  </cellXfs>
  <cellStyles count="8">
    <cellStyle name="Comma" xfId="1" builtinId="3"/>
    <cellStyle name="Comma 4" xfId="2" xr:uid="{00000000-0005-0000-0000-000001000000}"/>
    <cellStyle name="Comma 5" xfId="3" xr:uid="{00000000-0005-0000-0000-000002000000}"/>
    <cellStyle name="Hyperlink" xfId="4" builtinId="8"/>
    <cellStyle name="Normal" xfId="0" builtinId="0"/>
    <cellStyle name="Normal 2 2" xfId="5" xr:uid="{00000000-0005-0000-0000-000005000000}"/>
    <cellStyle name="Normal 4" xfId="6" xr:uid="{00000000-0005-0000-0000-000006000000}"/>
    <cellStyle name="Percent" xfId="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F44"/>
  <sheetViews>
    <sheetView tabSelected="1" topLeftCell="C1" workbookViewId="0">
      <selection activeCell="D8" sqref="D8"/>
    </sheetView>
  </sheetViews>
  <sheetFormatPr defaultColWidth="9.140625" defaultRowHeight="15"/>
  <cols>
    <col min="1" max="1" width="9.140625" style="75"/>
    <col min="2" max="2" width="32.85546875" style="75" bestFit="1" customWidth="1"/>
    <col min="3" max="3" width="25.7109375" style="75" bestFit="1" customWidth="1"/>
    <col min="4" max="4" width="35.42578125" style="84" bestFit="1" customWidth="1"/>
    <col min="5" max="5" width="29.42578125" style="75" customWidth="1"/>
    <col min="6" max="6" width="28.28515625" style="75" customWidth="1"/>
    <col min="7" max="7" width="23.28515625" style="75" customWidth="1"/>
    <col min="8" max="8" width="18" style="75" customWidth="1"/>
    <col min="9" max="21" width="9.140625" style="75"/>
    <col min="22" max="22" width="11" style="75" customWidth="1"/>
    <col min="23" max="16384" width="9.140625" style="75"/>
  </cols>
  <sheetData>
    <row r="1" spans="2:6" ht="15.75" thickBot="1"/>
    <row r="2" spans="2:6" ht="15.75" thickBot="1">
      <c r="B2" s="76" t="s">
        <v>121</v>
      </c>
      <c r="C2" s="76" t="s">
        <v>856</v>
      </c>
      <c r="D2" s="85"/>
      <c r="E2" s="208" t="s">
        <v>854</v>
      </c>
    </row>
    <row r="3" spans="2:6" ht="15.75" thickBot="1">
      <c r="B3" s="76" t="s">
        <v>122</v>
      </c>
      <c r="C3" s="76" t="s">
        <v>857</v>
      </c>
      <c r="D3" s="85"/>
      <c r="E3" s="208" t="s">
        <v>830</v>
      </c>
    </row>
    <row r="4" spans="2:6" ht="26.25" thickBot="1">
      <c r="B4" s="76" t="s">
        <v>123</v>
      </c>
      <c r="C4" s="76" t="s">
        <v>858</v>
      </c>
      <c r="D4" s="85"/>
      <c r="E4" s="208" t="s">
        <v>830</v>
      </c>
    </row>
    <row r="5" spans="2:6" ht="15.75" thickBot="1">
      <c r="B5" s="76" t="s">
        <v>124</v>
      </c>
      <c r="C5" s="76" t="s">
        <v>586</v>
      </c>
      <c r="D5" s="85"/>
      <c r="E5" s="208" t="s">
        <v>830</v>
      </c>
    </row>
    <row r="6" spans="2:6" ht="24" customHeight="1" thickBot="1">
      <c r="B6" s="76" t="s">
        <v>820</v>
      </c>
      <c r="C6" s="76" t="s">
        <v>859</v>
      </c>
      <c r="D6" s="301" t="s">
        <v>867</v>
      </c>
      <c r="E6" s="205" t="s">
        <v>825</v>
      </c>
      <c r="F6" s="204"/>
    </row>
    <row r="7" spans="2:6" ht="14.25" customHeight="1" thickBot="1">
      <c r="B7" s="76" t="s">
        <v>821</v>
      </c>
      <c r="C7" s="76" t="s">
        <v>860</v>
      </c>
      <c r="D7" s="301" t="s">
        <v>868</v>
      </c>
      <c r="E7" s="205" t="s">
        <v>825</v>
      </c>
      <c r="F7" s="206"/>
    </row>
    <row r="8" spans="2:6" ht="29.25" customHeight="1" thickBot="1">
      <c r="B8" s="76" t="s">
        <v>861</v>
      </c>
      <c r="C8" s="76" t="s">
        <v>587</v>
      </c>
      <c r="D8" s="85"/>
      <c r="E8" s="208" t="s">
        <v>830</v>
      </c>
    </row>
    <row r="9" spans="2:6" ht="25.5" customHeight="1" thickBot="1">
      <c r="B9" s="76" t="s">
        <v>863</v>
      </c>
      <c r="C9" s="76" t="s">
        <v>862</v>
      </c>
      <c r="D9" s="85"/>
      <c r="E9" s="208" t="s">
        <v>830</v>
      </c>
    </row>
    <row r="10" spans="2:6" ht="13.5" customHeight="1" thickBot="1">
      <c r="B10" s="76"/>
      <c r="C10" s="76"/>
      <c r="D10" s="71"/>
    </row>
    <row r="11" spans="2:6" ht="28.5" customHeight="1" thickBot="1">
      <c r="B11" s="76" t="s">
        <v>111</v>
      </c>
      <c r="C11" s="76" t="s">
        <v>588</v>
      </c>
      <c r="D11" s="86">
        <f>CEILING(statement!C34+statement!C35,1000)</f>
        <v>0</v>
      </c>
    </row>
    <row r="12" spans="2:6" ht="24" customHeight="1" thickBot="1">
      <c r="B12" s="76" t="s">
        <v>824</v>
      </c>
      <c r="C12" s="76" t="s">
        <v>695</v>
      </c>
      <c r="D12" s="86">
        <f>statement!C42</f>
        <v>0</v>
      </c>
    </row>
    <row r="13" spans="2:6">
      <c r="B13" s="281" t="s">
        <v>866</v>
      </c>
      <c r="C13" s="281" t="s">
        <v>865</v>
      </c>
      <c r="D13" s="282" t="s">
        <v>845</v>
      </c>
      <c r="E13" s="208"/>
    </row>
    <row r="14" spans="2:6" ht="15.75" thickBot="1">
      <c r="B14" s="281" t="s">
        <v>846</v>
      </c>
      <c r="C14" s="281" t="s">
        <v>847</v>
      </c>
      <c r="D14" s="302" t="s">
        <v>864</v>
      </c>
      <c r="E14" s="205" t="s">
        <v>825</v>
      </c>
    </row>
    <row r="15" spans="2:6" ht="14.25" customHeight="1" thickBot="1">
      <c r="B15" s="76"/>
      <c r="C15" s="76"/>
      <c r="D15" s="71"/>
    </row>
    <row r="16" spans="2:6" ht="30.75" customHeight="1" thickBot="1">
      <c r="B16" s="76" t="s">
        <v>112</v>
      </c>
      <c r="C16" s="76" t="s">
        <v>589</v>
      </c>
      <c r="D16" s="87">
        <f>statement!C61</f>
        <v>0</v>
      </c>
    </row>
    <row r="17" spans="2:4" ht="30.75" customHeight="1" thickBot="1">
      <c r="B17" s="76" t="s">
        <v>99</v>
      </c>
      <c r="C17" s="76" t="s">
        <v>590</v>
      </c>
      <c r="D17" s="199">
        <f>D16+D11</f>
        <v>0</v>
      </c>
    </row>
    <row r="18" spans="2:4" ht="12.75" customHeight="1" thickBot="1">
      <c r="B18" s="76"/>
      <c r="C18" s="76"/>
      <c r="D18" s="88"/>
    </row>
    <row r="19" spans="2:4" ht="30.75" customHeight="1" thickBot="1">
      <c r="B19" s="76" t="s">
        <v>114</v>
      </c>
      <c r="C19" s="76" t="s">
        <v>563</v>
      </c>
      <c r="D19" s="77" t="s">
        <v>113</v>
      </c>
    </row>
    <row r="20" spans="2:4" ht="30.75" customHeight="1" thickBot="1">
      <c r="B20" s="76" t="s">
        <v>115</v>
      </c>
      <c r="C20" s="76" t="s">
        <v>564</v>
      </c>
      <c r="D20" s="87">
        <f>'Bank Cash'!D10-'Bank Cash'!D7</f>
        <v>0</v>
      </c>
    </row>
    <row r="21" spans="2:4" ht="30.75" customHeight="1" thickBot="1">
      <c r="B21" s="76" t="s">
        <v>116</v>
      </c>
      <c r="C21" s="76" t="s">
        <v>565</v>
      </c>
      <c r="D21" s="87">
        <f>'FA-Properties'!G52</f>
        <v>0</v>
      </c>
    </row>
    <row r="22" spans="2:4" ht="30.75" customHeight="1" thickBot="1">
      <c r="B22" s="76" t="s">
        <v>117</v>
      </c>
      <c r="C22" s="76" t="s">
        <v>566</v>
      </c>
      <c r="D22" s="87">
        <f>'FA-Vehicle and Equipment'!E215</f>
        <v>0</v>
      </c>
    </row>
    <row r="23" spans="2:4" ht="30.75" customHeight="1" thickBot="1">
      <c r="B23" s="76" t="s">
        <v>119</v>
      </c>
      <c r="C23" s="76" t="s">
        <v>567</v>
      </c>
      <c r="D23" s="87">
        <f>'AR-WUP'!H109</f>
        <v>0</v>
      </c>
    </row>
    <row r="24" spans="2:4" ht="30.75" customHeight="1" thickBot="1">
      <c r="B24" s="76" t="s">
        <v>568</v>
      </c>
      <c r="C24" s="76" t="s">
        <v>569</v>
      </c>
      <c r="D24" s="87">
        <f>'AR-WUP'!G109</f>
        <v>0</v>
      </c>
    </row>
    <row r="25" spans="2:4" ht="45" customHeight="1" thickBot="1">
      <c r="B25" s="76" t="s">
        <v>118</v>
      </c>
      <c r="C25" s="76" t="s">
        <v>570</v>
      </c>
      <c r="D25" s="87">
        <f>'AR-WUP'!M109</f>
        <v>0</v>
      </c>
    </row>
    <row r="26" spans="2:4" ht="15.75" thickBot="1">
      <c r="B26" s="76" t="s">
        <v>838</v>
      </c>
      <c r="C26" s="76" t="s">
        <v>571</v>
      </c>
      <c r="D26" s="87">
        <f>'AR-WUP'!L109</f>
        <v>0</v>
      </c>
    </row>
    <row r="27" spans="2:4" ht="15.75" customHeight="1" thickBot="1">
      <c r="B27" s="76" t="s">
        <v>120</v>
      </c>
      <c r="C27" s="76" t="s">
        <v>572</v>
      </c>
      <c r="D27" s="87">
        <f>'AR-WUP'!C109</f>
        <v>0</v>
      </c>
    </row>
    <row r="28" spans="2:4" ht="15.75" thickBot="1">
      <c r="B28" s="76" t="s">
        <v>99</v>
      </c>
      <c r="C28" s="76" t="s">
        <v>608</v>
      </c>
      <c r="D28" s="87">
        <f>SUM(D20:D27)</f>
        <v>0</v>
      </c>
    </row>
    <row r="29" spans="2:4" ht="15.75" thickBot="1">
      <c r="D29" s="75"/>
    </row>
    <row r="30" spans="2:4" ht="15.75" thickBot="1">
      <c r="B30" s="76" t="s">
        <v>848</v>
      </c>
      <c r="C30" s="76" t="s">
        <v>849</v>
      </c>
      <c r="D30" s="298" t="s">
        <v>855</v>
      </c>
    </row>
    <row r="31" spans="2:4" ht="81.75" customHeight="1" thickBot="1">
      <c r="B31" s="76" t="s">
        <v>852</v>
      </c>
      <c r="C31" s="76" t="s">
        <v>853</v>
      </c>
      <c r="D31" s="300"/>
    </row>
    <row r="32" spans="2:4" ht="108.75" customHeight="1" thickBot="1">
      <c r="B32" s="76" t="s">
        <v>851</v>
      </c>
      <c r="C32" s="76" t="s">
        <v>850</v>
      </c>
      <c r="D32" s="300"/>
    </row>
    <row r="33" spans="2:4">
      <c r="D33" s="75"/>
    </row>
    <row r="34" spans="2:4">
      <c r="D34" s="75"/>
    </row>
    <row r="35" spans="2:4" ht="15.75" thickBot="1"/>
    <row r="36" spans="2:4" ht="15.75" customHeight="1" thickBot="1">
      <c r="C36" s="308" t="s">
        <v>840</v>
      </c>
      <c r="D36" s="309"/>
    </row>
    <row r="37" spans="2:4">
      <c r="C37" s="310"/>
      <c r="D37" s="311"/>
    </row>
    <row r="38" spans="2:4">
      <c r="C38" s="312"/>
      <c r="D38" s="313"/>
    </row>
    <row r="39" spans="2:4">
      <c r="C39" s="312"/>
      <c r="D39" s="313"/>
    </row>
    <row r="40" spans="2:4">
      <c r="C40" s="312"/>
      <c r="D40" s="313"/>
    </row>
    <row r="41" spans="2:4">
      <c r="C41" s="312"/>
      <c r="D41" s="313"/>
    </row>
    <row r="42" spans="2:4">
      <c r="C42" s="312"/>
      <c r="D42" s="313"/>
    </row>
    <row r="43" spans="2:4" ht="15.75" thickBot="1">
      <c r="C43" s="314"/>
      <c r="D43" s="315"/>
    </row>
    <row r="44" spans="2:4">
      <c r="B44" t="s">
        <v>841</v>
      </c>
    </row>
  </sheetData>
  <sheetProtection algorithmName="SHA-512" hashValue="LxkBq/8l6IyZFY94Fwz36nNAyLrRmNYgpVIagH8U4wqjC0hF6UbpgcCBQcJXrCTU51VDSCb9oHzKUIid7dKkLg==" saltValue="jcZVy04fidh4XC1M/zAXZw==" spinCount="100000" sheet="1" objects="1" scenarios="1"/>
  <mergeCells count="2">
    <mergeCell ref="C36:D36"/>
    <mergeCell ref="C37:D43"/>
  </mergeCells>
  <dataValidations count="1">
    <dataValidation type="list" allowBlank="1" showInputMessage="1" showErrorMessage="1" sqref="D13 D30" xr:uid="{00000000-0002-0000-0000-000002000000}">
      <formula1>"No لا , Yes نعم"</formula1>
    </dataValidation>
  </dataValidations>
  <pageMargins left="0.7" right="0.7" top="0.75" bottom="0.75" header="0.3" footer="0.3"/>
  <pageSetup paperSize="9" scale="78"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dimension ref="A1:J54"/>
  <sheetViews>
    <sheetView workbookViewId="0">
      <selection activeCell="E39" sqref="E39"/>
    </sheetView>
  </sheetViews>
  <sheetFormatPr defaultRowHeight="15"/>
  <cols>
    <col min="2" max="2" width="32.5703125" style="71" customWidth="1"/>
    <col min="3" max="3" width="34.5703125" customWidth="1"/>
    <col min="4" max="4" width="26" customWidth="1"/>
    <col min="5" max="5" width="30.85546875" customWidth="1"/>
  </cols>
  <sheetData>
    <row r="1" spans="1:5" ht="15.75" thickBot="1">
      <c r="A1" s="96" t="s">
        <v>624</v>
      </c>
      <c r="B1" s="1" t="s">
        <v>68</v>
      </c>
      <c r="C1" s="2" t="s">
        <v>517</v>
      </c>
      <c r="D1" s="99"/>
      <c r="E1" s="99"/>
    </row>
    <row r="2" spans="1:5">
      <c r="B2" s="91"/>
      <c r="C2" s="92"/>
      <c r="D2" s="89"/>
      <c r="E2" s="71"/>
    </row>
    <row r="3" spans="1:5">
      <c r="A3" s="94" t="s">
        <v>620</v>
      </c>
      <c r="B3" s="108" t="s">
        <v>621</v>
      </c>
      <c r="C3" s="94" t="s">
        <v>617</v>
      </c>
      <c r="D3" s="303" t="str">
        <f>Summary!D7</f>
        <v>31/12/2024</v>
      </c>
      <c r="E3" s="304">
        <f>Summary!D6-1</f>
        <v>44926</v>
      </c>
    </row>
    <row r="4" spans="1:5">
      <c r="A4" s="90">
        <v>1</v>
      </c>
      <c r="B4" s="110" t="s">
        <v>670</v>
      </c>
      <c r="C4" s="93" t="s">
        <v>669</v>
      </c>
      <c r="D4" s="93">
        <v>0</v>
      </c>
      <c r="E4" s="93">
        <v>0</v>
      </c>
    </row>
    <row r="5" spans="1:5">
      <c r="A5" s="90">
        <v>2</v>
      </c>
      <c r="B5" s="110"/>
      <c r="C5" s="93"/>
      <c r="D5" s="93"/>
      <c r="E5" s="93"/>
    </row>
    <row r="6" spans="1:5">
      <c r="A6" s="90">
        <v>3</v>
      </c>
      <c r="B6" s="110"/>
      <c r="C6" s="93"/>
      <c r="D6" s="93"/>
      <c r="E6" s="93"/>
    </row>
    <row r="7" spans="1:5">
      <c r="A7" s="90">
        <v>4</v>
      </c>
      <c r="B7" s="110"/>
      <c r="C7" s="93"/>
      <c r="D7" s="93"/>
      <c r="E7" s="93"/>
    </row>
    <row r="8" spans="1:5">
      <c r="A8" s="90">
        <v>5</v>
      </c>
      <c r="B8" s="110"/>
      <c r="C8" s="93"/>
      <c r="D8" s="93"/>
      <c r="E8" s="93"/>
    </row>
    <row r="9" spans="1:5">
      <c r="A9" s="90">
        <v>6</v>
      </c>
      <c r="B9" s="110"/>
      <c r="C9" s="93"/>
      <c r="D9" s="93"/>
      <c r="E9" s="93"/>
    </row>
    <row r="10" spans="1:5">
      <c r="A10" s="90">
        <v>7</v>
      </c>
      <c r="B10" s="110"/>
      <c r="C10" s="93"/>
      <c r="D10" s="93"/>
      <c r="E10" s="93"/>
    </row>
    <row r="11" spans="1:5">
      <c r="A11" s="90">
        <v>8</v>
      </c>
      <c r="B11" s="110"/>
      <c r="C11" s="93"/>
      <c r="D11" s="93"/>
      <c r="E11" s="93"/>
    </row>
    <row r="12" spans="1:5">
      <c r="A12" s="90">
        <v>9</v>
      </c>
      <c r="B12" s="110"/>
      <c r="C12" s="93"/>
      <c r="D12" s="93"/>
      <c r="E12" s="93"/>
    </row>
    <row r="13" spans="1:5">
      <c r="A13" s="90">
        <v>10</v>
      </c>
      <c r="B13" s="110"/>
      <c r="C13" s="93"/>
      <c r="D13" s="93"/>
      <c r="E13" s="93"/>
    </row>
    <row r="14" spans="1:5">
      <c r="A14" s="90"/>
      <c r="B14" s="109" t="s">
        <v>331</v>
      </c>
      <c r="C14" s="90" t="s">
        <v>526</v>
      </c>
      <c r="D14" s="90">
        <f>SUM(D4:D13)</f>
        <v>0</v>
      </c>
      <c r="E14" s="90">
        <f>SUM(E4:E13)</f>
        <v>0</v>
      </c>
    </row>
    <row r="16" spans="1:5" ht="27.75" thickBot="1">
      <c r="A16" s="96" t="s">
        <v>626</v>
      </c>
      <c r="B16" s="1" t="s">
        <v>95</v>
      </c>
      <c r="C16" s="2" t="s">
        <v>559</v>
      </c>
      <c r="D16" s="99"/>
      <c r="E16" s="99"/>
    </row>
    <row r="17" spans="1:10">
      <c r="B17" s="91"/>
      <c r="C17" s="92"/>
      <c r="D17" s="89"/>
      <c r="E17" s="71"/>
    </row>
    <row r="18" spans="1:10">
      <c r="A18" s="94" t="s">
        <v>620</v>
      </c>
      <c r="B18" s="108" t="s">
        <v>621</v>
      </c>
      <c r="C18" s="94" t="s">
        <v>617</v>
      </c>
      <c r="D18" s="95" t="str">
        <f>D3</f>
        <v>31/12/2024</v>
      </c>
      <c r="E18" s="304">
        <f>E3</f>
        <v>44926</v>
      </c>
    </row>
    <row r="19" spans="1:10" ht="15.75" thickBot="1">
      <c r="A19" s="90">
        <v>1</v>
      </c>
      <c r="B19" s="110" t="s">
        <v>625</v>
      </c>
      <c r="C19" s="93" t="s">
        <v>596</v>
      </c>
      <c r="D19" s="73"/>
      <c r="E19" s="74"/>
      <c r="I19" s="74"/>
      <c r="J19" s="73"/>
    </row>
    <row r="20" spans="1:10">
      <c r="A20" s="90">
        <v>2</v>
      </c>
      <c r="B20" s="110" t="s">
        <v>672</v>
      </c>
      <c r="C20" s="93" t="s">
        <v>671</v>
      </c>
      <c r="D20" s="103"/>
      <c r="E20" s="103"/>
    </row>
    <row r="21" spans="1:10">
      <c r="A21" s="90">
        <v>3</v>
      </c>
      <c r="B21" s="110" t="s">
        <v>673</v>
      </c>
      <c r="C21" s="93" t="s">
        <v>597</v>
      </c>
      <c r="D21" s="103"/>
      <c r="E21" s="103"/>
    </row>
    <row r="22" spans="1:10">
      <c r="A22" s="90">
        <v>4</v>
      </c>
      <c r="B22" s="110" t="s">
        <v>675</v>
      </c>
      <c r="C22" s="93" t="s">
        <v>674</v>
      </c>
      <c r="D22" s="103"/>
      <c r="E22" s="103"/>
    </row>
    <row r="23" spans="1:10" ht="30">
      <c r="A23" s="90">
        <v>5</v>
      </c>
      <c r="B23" s="110" t="s">
        <v>677</v>
      </c>
      <c r="C23" s="93" t="s">
        <v>676</v>
      </c>
      <c r="D23" s="103"/>
      <c r="E23" s="103"/>
    </row>
    <row r="24" spans="1:10">
      <c r="A24" s="90">
        <v>6</v>
      </c>
      <c r="B24" s="110"/>
      <c r="C24" s="93"/>
      <c r="D24" s="103"/>
      <c r="E24" s="103"/>
    </row>
    <row r="25" spans="1:10">
      <c r="A25" s="90">
        <v>7</v>
      </c>
      <c r="B25" s="110"/>
      <c r="C25" s="93"/>
      <c r="D25" s="103"/>
      <c r="E25" s="103"/>
    </row>
    <row r="26" spans="1:10">
      <c r="A26" s="90">
        <v>8</v>
      </c>
      <c r="B26" s="110"/>
      <c r="C26" s="93"/>
      <c r="D26" s="103"/>
      <c r="E26" s="103"/>
    </row>
    <row r="27" spans="1:10">
      <c r="A27" s="90">
        <v>9</v>
      </c>
      <c r="B27" s="110"/>
      <c r="C27" s="93"/>
      <c r="D27" s="103"/>
      <c r="E27" s="103"/>
    </row>
    <row r="28" spans="1:10">
      <c r="A28" s="90">
        <v>10</v>
      </c>
      <c r="B28" s="110"/>
      <c r="C28" s="93"/>
      <c r="D28" s="103"/>
      <c r="E28" s="103"/>
    </row>
    <row r="29" spans="1:10">
      <c r="A29" s="90">
        <v>11</v>
      </c>
      <c r="B29" s="110"/>
      <c r="C29" s="93"/>
      <c r="D29" s="103"/>
      <c r="E29" s="103"/>
    </row>
    <row r="30" spans="1:10">
      <c r="A30" s="90">
        <v>12</v>
      </c>
      <c r="B30" s="110"/>
      <c r="C30" s="93"/>
      <c r="D30" s="103"/>
      <c r="E30" s="103"/>
    </row>
    <row r="31" spans="1:10">
      <c r="A31" s="90">
        <v>13</v>
      </c>
      <c r="B31" s="110"/>
      <c r="C31" s="93"/>
      <c r="D31" s="103"/>
      <c r="E31" s="103"/>
    </row>
    <row r="32" spans="1:10">
      <c r="A32" s="90">
        <v>14</v>
      </c>
      <c r="B32" s="110"/>
      <c r="C32" s="93"/>
      <c r="D32" s="103"/>
      <c r="E32" s="103"/>
    </row>
    <row r="33" spans="1:5">
      <c r="A33" s="90">
        <v>15</v>
      </c>
      <c r="B33" s="110"/>
      <c r="C33" s="93"/>
      <c r="D33" s="103"/>
      <c r="E33" s="103"/>
    </row>
    <row r="34" spans="1:5">
      <c r="A34" s="90"/>
      <c r="B34" s="109" t="s">
        <v>331</v>
      </c>
      <c r="C34" s="90" t="s">
        <v>526</v>
      </c>
      <c r="D34" s="102">
        <f>SUM(D19:D33)</f>
        <v>0</v>
      </c>
      <c r="E34" s="102">
        <f>SUM(E19:E33)</f>
        <v>0</v>
      </c>
    </row>
    <row r="36" spans="1:5" ht="15.75" thickBot="1">
      <c r="A36" s="96" t="s">
        <v>650</v>
      </c>
      <c r="B36" s="1" t="s">
        <v>103</v>
      </c>
      <c r="C36" s="2" t="s">
        <v>531</v>
      </c>
      <c r="D36" s="99"/>
      <c r="E36" s="99"/>
    </row>
    <row r="37" spans="1:5">
      <c r="B37" s="91"/>
      <c r="C37" s="92"/>
      <c r="D37" s="89"/>
      <c r="E37" s="71"/>
    </row>
    <row r="38" spans="1:5">
      <c r="A38" s="94" t="s">
        <v>620</v>
      </c>
      <c r="B38" s="108" t="s">
        <v>621</v>
      </c>
      <c r="C38" s="94" t="s">
        <v>617</v>
      </c>
      <c r="D38" s="95" t="str">
        <f>D3</f>
        <v>31/12/2024</v>
      </c>
      <c r="E38" s="304">
        <f>E3</f>
        <v>44926</v>
      </c>
    </row>
    <row r="39" spans="1:5">
      <c r="A39" s="90">
        <v>1</v>
      </c>
      <c r="B39" s="110" t="s">
        <v>680</v>
      </c>
      <c r="C39" s="93" t="s">
        <v>629</v>
      </c>
      <c r="D39" s="103"/>
      <c r="E39" s="103"/>
    </row>
    <row r="40" spans="1:5" ht="15.75" thickBot="1">
      <c r="A40" s="90">
        <v>2</v>
      </c>
      <c r="B40" s="110" t="s">
        <v>681</v>
      </c>
      <c r="C40" s="93" t="s">
        <v>678</v>
      </c>
      <c r="D40" s="72"/>
      <c r="E40" s="74"/>
    </row>
    <row r="41" spans="1:5">
      <c r="A41" s="90">
        <v>3</v>
      </c>
      <c r="B41" s="110" t="s">
        <v>682</v>
      </c>
      <c r="C41" s="93" t="s">
        <v>598</v>
      </c>
      <c r="D41" s="103"/>
      <c r="E41" s="103"/>
    </row>
    <row r="42" spans="1:5" ht="30">
      <c r="A42" s="90">
        <v>4</v>
      </c>
      <c r="B42" s="110" t="s">
        <v>683</v>
      </c>
      <c r="C42" s="93" t="s">
        <v>679</v>
      </c>
      <c r="D42" s="103"/>
      <c r="E42" s="103"/>
    </row>
    <row r="43" spans="1:5">
      <c r="A43" s="90">
        <v>5</v>
      </c>
      <c r="B43" s="110"/>
      <c r="C43" s="93"/>
      <c r="D43" s="103"/>
      <c r="E43" s="103"/>
    </row>
    <row r="44" spans="1:5">
      <c r="A44" s="90">
        <v>6</v>
      </c>
      <c r="B44" s="110"/>
      <c r="C44" s="93"/>
      <c r="D44" s="103"/>
      <c r="E44" s="103"/>
    </row>
    <row r="45" spans="1:5">
      <c r="A45" s="90">
        <v>7</v>
      </c>
      <c r="B45" s="110"/>
      <c r="C45" s="93"/>
      <c r="D45" s="103"/>
      <c r="E45" s="103"/>
    </row>
    <row r="46" spans="1:5">
      <c r="A46" s="90">
        <v>8</v>
      </c>
      <c r="B46" s="110"/>
      <c r="C46" s="93"/>
      <c r="D46" s="103"/>
      <c r="E46" s="103"/>
    </row>
    <row r="47" spans="1:5">
      <c r="A47" s="90">
        <v>9</v>
      </c>
      <c r="B47" s="110"/>
      <c r="C47" s="93"/>
      <c r="D47" s="103"/>
      <c r="E47" s="103"/>
    </row>
    <row r="48" spans="1:5">
      <c r="A48" s="90">
        <v>10</v>
      </c>
      <c r="B48" s="110"/>
      <c r="C48" s="93"/>
      <c r="D48" s="103"/>
      <c r="E48" s="103"/>
    </row>
    <row r="49" spans="1:5">
      <c r="A49" s="90">
        <v>11</v>
      </c>
      <c r="B49" s="110"/>
      <c r="C49" s="93"/>
      <c r="D49" s="103"/>
      <c r="E49" s="103"/>
    </row>
    <row r="50" spans="1:5">
      <c r="A50" s="90">
        <v>12</v>
      </c>
      <c r="B50" s="110"/>
      <c r="C50" s="93"/>
      <c r="D50" s="103"/>
      <c r="E50" s="103"/>
    </row>
    <row r="51" spans="1:5">
      <c r="A51" s="90">
        <v>13</v>
      </c>
      <c r="B51" s="110"/>
      <c r="C51" s="93"/>
      <c r="D51" s="103"/>
      <c r="E51" s="103"/>
    </row>
    <row r="52" spans="1:5">
      <c r="A52" s="90">
        <v>14</v>
      </c>
      <c r="B52" s="110"/>
      <c r="C52" s="93"/>
      <c r="D52" s="103"/>
      <c r="E52" s="103"/>
    </row>
    <row r="53" spans="1:5">
      <c r="A53" s="90">
        <v>15</v>
      </c>
      <c r="B53" s="110"/>
      <c r="C53" s="93"/>
      <c r="D53" s="103"/>
      <c r="E53" s="103"/>
    </row>
    <row r="54" spans="1:5">
      <c r="A54" s="90"/>
      <c r="B54" s="109" t="s">
        <v>331</v>
      </c>
      <c r="C54" s="90" t="s">
        <v>526</v>
      </c>
      <c r="D54" s="102">
        <f>SUM(D39:D53)</f>
        <v>0</v>
      </c>
      <c r="E54" s="102">
        <f>SUM(E39:E53)</f>
        <v>0</v>
      </c>
    </row>
  </sheetData>
  <sheetProtection algorithmName="SHA-512" hashValue="6i6y7O2WOnuOZ1TxdjtemfaWx9amsN6RjxaFQtsArCmKOD44rLUQa/W3By+ciVB0rRh1KRqsDAr3XBJhxk7rRA==" saltValue="bW4qMC9I3tdxxITJD0iVYA==" spinCount="100000" sheet="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dimension ref="A1:E21"/>
  <sheetViews>
    <sheetView workbookViewId="0">
      <selection activeCell="F18" sqref="F18"/>
    </sheetView>
  </sheetViews>
  <sheetFormatPr defaultColWidth="9.140625" defaultRowHeight="15"/>
  <cols>
    <col min="1" max="1" width="26.5703125" customWidth="1"/>
    <col min="2" max="2" width="40.42578125" customWidth="1"/>
    <col min="3" max="3" width="10.7109375" style="150" customWidth="1"/>
  </cols>
  <sheetData>
    <row r="1" spans="1:5" ht="15.75" thickBot="1">
      <c r="A1" s="76" t="s">
        <v>121</v>
      </c>
      <c r="B1">
        <f>Summary!D2</f>
        <v>0</v>
      </c>
    </row>
    <row r="2" spans="1:5" ht="15.75" thickBot="1">
      <c r="A2" s="76" t="s">
        <v>122</v>
      </c>
      <c r="B2">
        <f>Summary!D3</f>
        <v>0</v>
      </c>
      <c r="C2" s="71"/>
    </row>
    <row r="3" spans="1:5" ht="15.75" thickBot="1">
      <c r="A3" s="76" t="s">
        <v>123</v>
      </c>
      <c r="B3">
        <f>Summary!D4</f>
        <v>0</v>
      </c>
      <c r="C3" s="71"/>
    </row>
    <row r="4" spans="1:5" ht="15.75" thickBot="1">
      <c r="A4" s="76" t="s">
        <v>124</v>
      </c>
      <c r="B4">
        <f>Summary!D5</f>
        <v>0</v>
      </c>
      <c r="C4" s="71"/>
    </row>
    <row r="5" spans="1:5" ht="15.75" thickBot="1">
      <c r="A5" s="76" t="s">
        <v>820</v>
      </c>
      <c r="B5" s="150" t="str">
        <f>Summary!D6</f>
        <v>01/01/2023</v>
      </c>
      <c r="C5" s="71"/>
    </row>
    <row r="6" spans="1:5" ht="15.75" thickBot="1">
      <c r="A6" s="76" t="s">
        <v>821</v>
      </c>
      <c r="B6" s="150" t="str">
        <f>Summary!D7</f>
        <v>31/12/2024</v>
      </c>
      <c r="C6" s="71"/>
    </row>
    <row r="7" spans="1:5" ht="15.75" thickBot="1">
      <c r="A7" s="76" t="s">
        <v>827</v>
      </c>
      <c r="B7">
        <f>Summary!D8</f>
        <v>0</v>
      </c>
      <c r="C7" s="71"/>
    </row>
    <row r="8" spans="1:5" ht="16.5" customHeight="1" thickBot="1">
      <c r="A8" s="76" t="s">
        <v>826</v>
      </c>
      <c r="B8">
        <f>Summary!D9</f>
        <v>0</v>
      </c>
      <c r="C8" s="71"/>
    </row>
    <row r="9" spans="1:5" ht="15.75" thickBot="1">
      <c r="A9" s="76" t="s">
        <v>110</v>
      </c>
      <c r="B9">
        <f>Summary!D10</f>
        <v>0</v>
      </c>
      <c r="C9" s="71"/>
    </row>
    <row r="10" spans="1:5" ht="15.75" thickBot="1">
      <c r="A10" s="76" t="s">
        <v>111</v>
      </c>
      <c r="B10">
        <f>Summary!D11</f>
        <v>0</v>
      </c>
      <c r="C10" s="71"/>
    </row>
    <row r="11" spans="1:5" ht="15.75" thickBot="1">
      <c r="A11" s="76" t="s">
        <v>824</v>
      </c>
      <c r="B11">
        <f>Summary!D12</f>
        <v>0</v>
      </c>
      <c r="C11" s="71"/>
    </row>
    <row r="12" spans="1:5">
      <c r="C12" s="71"/>
    </row>
    <row r="13" spans="1:5">
      <c r="A13" s="258" t="s">
        <v>839</v>
      </c>
      <c r="B13" s="259">
        <v>7</v>
      </c>
      <c r="C13" s="71"/>
    </row>
    <row r="14" spans="1:5" ht="15.75" thickBot="1">
      <c r="C14" s="71"/>
    </row>
    <row r="15" spans="1:5" s="75" customFormat="1" ht="15.75" thickBot="1">
      <c r="A15" s="76" t="s">
        <v>844</v>
      </c>
      <c r="B15" s="305" t="str">
        <f>Summary!D13</f>
        <v xml:space="preserve">No لا </v>
      </c>
      <c r="C15"/>
      <c r="D15"/>
      <c r="E15"/>
    </row>
    <row r="16" spans="1:5" s="75" customFormat="1" ht="15.75" thickBot="1">
      <c r="A16" s="76" t="s">
        <v>846</v>
      </c>
      <c r="B16" s="306" t="str">
        <f>Summary!D14</f>
        <v>01/01/2010</v>
      </c>
      <c r="D16" s="208"/>
    </row>
    <row r="17" spans="1:3" ht="15.75" thickBot="1">
      <c r="A17" s="76" t="s">
        <v>848</v>
      </c>
      <c r="B17" s="305" t="str">
        <f>Summary!D30</f>
        <v>Yes نعم</v>
      </c>
    </row>
    <row r="18" spans="1:3" ht="47.25" customHeight="1" thickBot="1">
      <c r="A18" s="76" t="s">
        <v>852</v>
      </c>
      <c r="B18" s="305">
        <f>Summary!D31</f>
        <v>0</v>
      </c>
    </row>
    <row r="19" spans="1:3" ht="39" thickBot="1">
      <c r="A19" s="76" t="s">
        <v>851</v>
      </c>
      <c r="B19" s="305">
        <f>Summary!D32</f>
        <v>0</v>
      </c>
    </row>
    <row r="20" spans="1:3">
      <c r="C20" s="71"/>
    </row>
    <row r="21" spans="1:3">
      <c r="C21" s="71"/>
    </row>
  </sheetData>
  <sheetProtection algorithmName="SHA-512" hashValue="50bKX5zEMIX8EQcFe/uFeY+KnS3ulA44bsWQF98zdF0Fld3thPeHLeyxiWdTDEy80FAdYdacTxXS1cEUM0gdUw==" saltValue="S9FxfwYONkIrJQkRsbSH+A==" spinCount="100000" sheet="1" objects="1" scenarios="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5"/>
  <dimension ref="A1:I29"/>
  <sheetViews>
    <sheetView workbookViewId="0">
      <selection activeCell="F13" sqref="F13"/>
    </sheetView>
  </sheetViews>
  <sheetFormatPr defaultColWidth="9.140625" defaultRowHeight="15"/>
  <cols>
    <col min="2" max="2" width="12.7109375" style="75" bestFit="1" customWidth="1"/>
    <col min="3" max="3" width="8.5703125" style="150" bestFit="1" customWidth="1"/>
    <col min="4" max="4" width="52.85546875" bestFit="1" customWidth="1"/>
    <col min="5" max="5" width="67.28515625" customWidth="1"/>
    <col min="6" max="6" width="15" bestFit="1" customWidth="1"/>
  </cols>
  <sheetData>
    <row r="1" spans="1:9">
      <c r="A1" t="s">
        <v>798</v>
      </c>
      <c r="B1" t="s">
        <v>785</v>
      </c>
      <c r="C1" s="150" t="s">
        <v>787</v>
      </c>
      <c r="D1" t="s">
        <v>789</v>
      </c>
      <c r="E1" t="s">
        <v>788</v>
      </c>
      <c r="F1" t="s">
        <v>113</v>
      </c>
      <c r="G1" s="197" t="s">
        <v>799</v>
      </c>
      <c r="H1" s="197" t="s">
        <v>99</v>
      </c>
      <c r="I1" s="197" t="s">
        <v>786</v>
      </c>
    </row>
    <row r="2" spans="1:9" ht="15.75" thickBot="1">
      <c r="A2">
        <v>1</v>
      </c>
      <c r="B2">
        <v>2022</v>
      </c>
      <c r="C2" s="71">
        <v>31</v>
      </c>
      <c r="D2" s="1" t="s">
        <v>65</v>
      </c>
      <c r="E2" s="2" t="s">
        <v>500</v>
      </c>
      <c r="F2" s="299">
        <f>statement!C68</f>
        <v>0</v>
      </c>
      <c r="G2" s="197" t="s">
        <v>801</v>
      </c>
      <c r="H2" s="197" t="s">
        <v>800</v>
      </c>
      <c r="I2" s="197" t="s">
        <v>800</v>
      </c>
    </row>
    <row r="3" spans="1:9" ht="15.75" thickBot="1">
      <c r="A3">
        <v>2</v>
      </c>
      <c r="B3">
        <v>2022</v>
      </c>
      <c r="C3" s="71">
        <v>41</v>
      </c>
      <c r="D3" s="1" t="s">
        <v>66</v>
      </c>
      <c r="E3" s="2" t="s">
        <v>501</v>
      </c>
      <c r="F3" s="299">
        <f>statement!C69</f>
        <v>0</v>
      </c>
      <c r="G3" s="197" t="s">
        <v>801</v>
      </c>
      <c r="H3" s="197" t="s">
        <v>800</v>
      </c>
      <c r="I3" s="197" t="s">
        <v>800</v>
      </c>
    </row>
    <row r="4" spans="1:9" ht="15.75" thickBot="1">
      <c r="A4">
        <v>3</v>
      </c>
      <c r="B4">
        <v>2022</v>
      </c>
      <c r="C4" s="71">
        <v>51</v>
      </c>
      <c r="D4" s="153" t="s">
        <v>67</v>
      </c>
      <c r="E4" s="154" t="s">
        <v>502</v>
      </c>
      <c r="F4" s="299">
        <f>statement!C70</f>
        <v>0</v>
      </c>
      <c r="G4" s="197" t="s">
        <v>800</v>
      </c>
      <c r="H4" s="197" t="s">
        <v>801</v>
      </c>
      <c r="I4" s="197" t="s">
        <v>800</v>
      </c>
    </row>
    <row r="5" spans="1:9" ht="15.75" thickBot="1">
      <c r="A5">
        <v>4</v>
      </c>
      <c r="B5">
        <v>2022</v>
      </c>
      <c r="C5" s="71">
        <v>32</v>
      </c>
      <c r="D5" t="s">
        <v>817</v>
      </c>
      <c r="E5" t="s">
        <v>517</v>
      </c>
      <c r="F5" s="299">
        <f>statement!C71</f>
        <v>0</v>
      </c>
      <c r="G5" s="197" t="s">
        <v>801</v>
      </c>
      <c r="H5" s="197" t="s">
        <v>800</v>
      </c>
      <c r="I5" s="197" t="s">
        <v>800</v>
      </c>
    </row>
    <row r="6" spans="1:9" ht="15.75" thickBot="1">
      <c r="A6">
        <v>5</v>
      </c>
      <c r="B6">
        <v>2022</v>
      </c>
      <c r="C6" s="71">
        <v>42</v>
      </c>
      <c r="D6" s="1" t="s">
        <v>69</v>
      </c>
      <c r="E6" s="2" t="s">
        <v>518</v>
      </c>
      <c r="F6" s="299">
        <f>statement!C72</f>
        <v>0</v>
      </c>
      <c r="G6" s="197" t="s">
        <v>801</v>
      </c>
      <c r="H6" s="197" t="s">
        <v>800</v>
      </c>
      <c r="I6" s="197" t="s">
        <v>800</v>
      </c>
    </row>
    <row r="7" spans="1:9" ht="15.75" thickBot="1">
      <c r="A7">
        <v>6</v>
      </c>
      <c r="B7">
        <v>2022</v>
      </c>
      <c r="C7" s="71">
        <v>43</v>
      </c>
      <c r="D7" s="1" t="s">
        <v>70</v>
      </c>
      <c r="E7" s="2" t="s">
        <v>503</v>
      </c>
      <c r="F7" s="299">
        <f>statement!C73</f>
        <v>0</v>
      </c>
      <c r="G7" s="197" t="s">
        <v>801</v>
      </c>
      <c r="H7" s="197" t="s">
        <v>800</v>
      </c>
      <c r="I7" s="197" t="s">
        <v>800</v>
      </c>
    </row>
    <row r="8" spans="1:9" ht="16.5" customHeight="1" thickBot="1">
      <c r="A8">
        <v>7</v>
      </c>
      <c r="B8">
        <v>2022</v>
      </c>
      <c r="C8" s="71">
        <v>44</v>
      </c>
      <c r="D8" t="s">
        <v>686</v>
      </c>
      <c r="E8" t="s">
        <v>687</v>
      </c>
      <c r="F8" s="299">
        <f>statement!C74</f>
        <v>0</v>
      </c>
      <c r="G8" s="197" t="s">
        <v>801</v>
      </c>
      <c r="H8" s="197" t="s">
        <v>800</v>
      </c>
      <c r="I8" s="197" t="s">
        <v>800</v>
      </c>
    </row>
    <row r="9" spans="1:9" ht="15.75" thickBot="1">
      <c r="A9">
        <v>8</v>
      </c>
      <c r="B9">
        <v>2022</v>
      </c>
      <c r="C9" s="71">
        <v>45</v>
      </c>
      <c r="D9" t="s">
        <v>818</v>
      </c>
      <c r="E9" t="s">
        <v>505</v>
      </c>
      <c r="F9" s="299">
        <f>statement!C75</f>
        <v>0</v>
      </c>
      <c r="G9" s="197" t="s">
        <v>801</v>
      </c>
      <c r="H9" s="197" t="s">
        <v>800</v>
      </c>
      <c r="I9" s="197" t="s">
        <v>800</v>
      </c>
    </row>
    <row r="10" spans="1:9" ht="15.75" thickBot="1">
      <c r="A10">
        <v>9</v>
      </c>
      <c r="B10">
        <v>2022</v>
      </c>
      <c r="C10" s="71">
        <v>52</v>
      </c>
      <c r="D10" s="153" t="s">
        <v>73</v>
      </c>
      <c r="E10" s="154" t="s">
        <v>516</v>
      </c>
      <c r="F10" s="299">
        <f>statement!C76</f>
        <v>0</v>
      </c>
      <c r="G10" s="197" t="s">
        <v>800</v>
      </c>
      <c r="H10" s="197" t="s">
        <v>801</v>
      </c>
      <c r="I10" s="197" t="s">
        <v>800</v>
      </c>
    </row>
    <row r="11" spans="1:9" ht="27.75" thickBot="1">
      <c r="A11">
        <v>10</v>
      </c>
      <c r="B11">
        <v>2022</v>
      </c>
      <c r="C11" s="71">
        <v>3301</v>
      </c>
      <c r="D11" s="1" t="s">
        <v>74</v>
      </c>
      <c r="E11" s="2" t="s">
        <v>506</v>
      </c>
      <c r="F11" s="299">
        <f>statement!C77</f>
        <v>0</v>
      </c>
      <c r="G11" s="197" t="s">
        <v>801</v>
      </c>
      <c r="H11" s="197" t="s">
        <v>800</v>
      </c>
      <c r="I11" s="197" t="s">
        <v>800</v>
      </c>
    </row>
    <row r="12" spans="1:9" ht="15.75" thickBot="1">
      <c r="A12">
        <v>11</v>
      </c>
      <c r="B12">
        <v>2022</v>
      </c>
      <c r="C12" s="71">
        <v>3302</v>
      </c>
      <c r="D12" s="1" t="s">
        <v>75</v>
      </c>
      <c r="E12" s="2" t="s">
        <v>547</v>
      </c>
      <c r="F12" s="299">
        <f>statement!C78</f>
        <v>0</v>
      </c>
      <c r="G12" s="197" t="s">
        <v>801</v>
      </c>
      <c r="H12" s="197" t="s">
        <v>800</v>
      </c>
      <c r="I12" s="197" t="s">
        <v>800</v>
      </c>
    </row>
    <row r="13" spans="1:9" ht="27.75" thickBot="1">
      <c r="A13">
        <v>12</v>
      </c>
      <c r="B13">
        <v>2022</v>
      </c>
      <c r="C13" s="71">
        <v>3303</v>
      </c>
      <c r="D13" s="1" t="s">
        <v>76</v>
      </c>
      <c r="E13" s="2" t="s">
        <v>552</v>
      </c>
      <c r="F13" s="299">
        <f>statement!C79</f>
        <v>0</v>
      </c>
      <c r="G13" s="197" t="s">
        <v>801</v>
      </c>
      <c r="H13" s="197" t="s">
        <v>800</v>
      </c>
      <c r="I13" s="197" t="s">
        <v>800</v>
      </c>
    </row>
    <row r="14" spans="1:9" ht="15.75" thickBot="1">
      <c r="A14">
        <v>13</v>
      </c>
      <c r="B14">
        <v>2022</v>
      </c>
      <c r="C14" s="71">
        <v>34</v>
      </c>
      <c r="D14" s="1" t="s">
        <v>77</v>
      </c>
      <c r="E14" s="2" t="s">
        <v>507</v>
      </c>
      <c r="F14" s="299">
        <f>statement!C80</f>
        <v>0</v>
      </c>
      <c r="G14" s="197" t="s">
        <v>801</v>
      </c>
      <c r="H14" s="197" t="s">
        <v>800</v>
      </c>
      <c r="I14" s="197" t="s">
        <v>800</v>
      </c>
    </row>
    <row r="15" spans="1:9" ht="15.75" thickBot="1">
      <c r="A15">
        <v>14</v>
      </c>
      <c r="B15">
        <v>2022</v>
      </c>
      <c r="C15" s="71">
        <v>46</v>
      </c>
      <c r="D15" s="1" t="s">
        <v>78</v>
      </c>
      <c r="E15" s="2" t="s">
        <v>508</v>
      </c>
      <c r="F15" s="299">
        <f>statement!C81</f>
        <v>0</v>
      </c>
      <c r="G15" s="197" t="s">
        <v>801</v>
      </c>
      <c r="H15" s="197" t="s">
        <v>800</v>
      </c>
      <c r="I15" s="197" t="s">
        <v>800</v>
      </c>
    </row>
    <row r="16" spans="1:9" ht="41.25" thickBot="1">
      <c r="A16">
        <v>15</v>
      </c>
      <c r="B16">
        <v>2022</v>
      </c>
      <c r="C16" s="71">
        <v>47</v>
      </c>
      <c r="D16" s="1" t="s">
        <v>79</v>
      </c>
      <c r="E16" s="2" t="s">
        <v>553</v>
      </c>
      <c r="F16" s="299">
        <f>statement!C82</f>
        <v>0</v>
      </c>
      <c r="G16" s="197" t="s">
        <v>801</v>
      </c>
      <c r="H16" s="197" t="s">
        <v>800</v>
      </c>
      <c r="I16" s="197" t="s">
        <v>800</v>
      </c>
    </row>
    <row r="17" spans="1:9" ht="27.75" thickBot="1">
      <c r="A17">
        <v>16</v>
      </c>
      <c r="B17">
        <v>2022</v>
      </c>
      <c r="C17" s="71">
        <v>3501</v>
      </c>
      <c r="D17" s="1" t="s">
        <v>80</v>
      </c>
      <c r="E17" s="2" t="s">
        <v>554</v>
      </c>
      <c r="F17" s="299">
        <f>statement!C83</f>
        <v>0</v>
      </c>
      <c r="G17" s="197" t="s">
        <v>801</v>
      </c>
      <c r="H17" s="197" t="s">
        <v>800</v>
      </c>
      <c r="I17" s="197" t="s">
        <v>800</v>
      </c>
    </row>
    <row r="18" spans="1:9" ht="27.75" thickBot="1">
      <c r="A18">
        <v>17</v>
      </c>
      <c r="B18">
        <v>2022</v>
      </c>
      <c r="C18" s="71">
        <v>3502</v>
      </c>
      <c r="D18" s="1" t="s">
        <v>81</v>
      </c>
      <c r="E18" s="2" t="s">
        <v>555</v>
      </c>
      <c r="F18" s="299">
        <f>statement!C84</f>
        <v>0</v>
      </c>
      <c r="G18" s="197" t="s">
        <v>801</v>
      </c>
      <c r="H18" s="197" t="s">
        <v>800</v>
      </c>
      <c r="I18" s="197" t="s">
        <v>800</v>
      </c>
    </row>
    <row r="19" spans="1:9" ht="41.25" thickBot="1">
      <c r="A19">
        <v>18</v>
      </c>
      <c r="B19">
        <v>2022</v>
      </c>
      <c r="C19" s="71">
        <v>3503</v>
      </c>
      <c r="D19" s="1" t="s">
        <v>82</v>
      </c>
      <c r="E19" s="2" t="s">
        <v>556</v>
      </c>
      <c r="F19" s="299">
        <f>statement!C85</f>
        <v>0</v>
      </c>
      <c r="G19" s="197" t="s">
        <v>801</v>
      </c>
      <c r="H19" s="197" t="s">
        <v>800</v>
      </c>
      <c r="I19" s="197" t="s">
        <v>800</v>
      </c>
    </row>
    <row r="20" spans="1:9" ht="64.5" thickBot="1">
      <c r="A20">
        <v>19</v>
      </c>
      <c r="B20">
        <v>2022</v>
      </c>
      <c r="C20" s="71">
        <v>3504</v>
      </c>
      <c r="D20" s="1" t="s">
        <v>83</v>
      </c>
      <c r="E20" s="2" t="s">
        <v>557</v>
      </c>
      <c r="F20" s="299">
        <f>statement!C86</f>
        <v>0</v>
      </c>
      <c r="G20" s="197" t="s">
        <v>801</v>
      </c>
      <c r="H20" s="197" t="s">
        <v>800</v>
      </c>
      <c r="I20" s="197" t="s">
        <v>800</v>
      </c>
    </row>
    <row r="21" spans="1:9" ht="27.75" thickBot="1">
      <c r="A21">
        <v>20</v>
      </c>
      <c r="B21">
        <v>2022</v>
      </c>
      <c r="C21" s="71">
        <v>3505</v>
      </c>
      <c r="D21" s="1" t="s">
        <v>84</v>
      </c>
      <c r="E21" s="2" t="s">
        <v>558</v>
      </c>
      <c r="F21" s="299">
        <f>statement!C87</f>
        <v>0</v>
      </c>
      <c r="G21" s="197" t="s">
        <v>801</v>
      </c>
      <c r="H21" s="197" t="s">
        <v>800</v>
      </c>
      <c r="I21" s="197" t="s">
        <v>800</v>
      </c>
    </row>
    <row r="22" spans="1:9" ht="15.75" thickBot="1">
      <c r="A22">
        <v>21</v>
      </c>
      <c r="B22">
        <v>2022</v>
      </c>
      <c r="C22" s="71">
        <v>53</v>
      </c>
      <c r="D22" s="153" t="s">
        <v>85</v>
      </c>
      <c r="E22" s="154" t="s">
        <v>509</v>
      </c>
      <c r="F22" s="299">
        <f>statement!C88</f>
        <v>0</v>
      </c>
      <c r="G22" s="197" t="s">
        <v>800</v>
      </c>
      <c r="H22" s="197" t="s">
        <v>801</v>
      </c>
      <c r="I22" s="197" t="s">
        <v>800</v>
      </c>
    </row>
    <row r="23" spans="1:9" ht="15.75" thickBot="1">
      <c r="A23">
        <v>22</v>
      </c>
      <c r="B23">
        <v>2022</v>
      </c>
      <c r="C23" s="71">
        <v>48</v>
      </c>
      <c r="D23" s="1" t="s">
        <v>86</v>
      </c>
      <c r="E23" s="2" t="s">
        <v>510</v>
      </c>
      <c r="F23" s="299">
        <f>statement!C89</f>
        <v>0</v>
      </c>
      <c r="G23" s="197" t="s">
        <v>801</v>
      </c>
      <c r="H23" s="197" t="s">
        <v>800</v>
      </c>
      <c r="I23" s="197" t="s">
        <v>800</v>
      </c>
    </row>
    <row r="24" spans="1:9" ht="15.75" thickBot="1">
      <c r="A24">
        <v>23</v>
      </c>
      <c r="B24">
        <v>2022</v>
      </c>
      <c r="C24" s="71">
        <v>54</v>
      </c>
      <c r="D24" s="153" t="s">
        <v>87</v>
      </c>
      <c r="E24" s="154" t="s">
        <v>511</v>
      </c>
      <c r="F24" s="299">
        <f>statement!C90</f>
        <v>0</v>
      </c>
      <c r="G24" s="197" t="s">
        <v>800</v>
      </c>
      <c r="H24" s="197" t="s">
        <v>801</v>
      </c>
      <c r="I24" s="197" t="s">
        <v>800</v>
      </c>
    </row>
    <row r="25" spans="1:9" ht="15.75" thickBot="1">
      <c r="A25">
        <v>24</v>
      </c>
      <c r="B25">
        <v>2022</v>
      </c>
      <c r="C25" s="71">
        <v>36</v>
      </c>
      <c r="D25" s="1" t="s">
        <v>88</v>
      </c>
      <c r="E25" s="2" t="s">
        <v>512</v>
      </c>
      <c r="F25" s="299">
        <f>statement!C91</f>
        <v>0</v>
      </c>
      <c r="G25" s="197" t="s">
        <v>801</v>
      </c>
      <c r="H25" s="197" t="s">
        <v>800</v>
      </c>
      <c r="I25" s="197" t="s">
        <v>800</v>
      </c>
    </row>
    <row r="26" spans="1:9" ht="15.75" thickBot="1">
      <c r="A26">
        <v>25</v>
      </c>
      <c r="B26">
        <v>2022</v>
      </c>
      <c r="C26" s="71">
        <v>55</v>
      </c>
      <c r="D26" s="153" t="s">
        <v>89</v>
      </c>
      <c r="E26" s="154" t="s">
        <v>513</v>
      </c>
      <c r="F26" s="299">
        <f>statement!C92</f>
        <v>0</v>
      </c>
      <c r="G26" s="197" t="s">
        <v>800</v>
      </c>
      <c r="H26" s="197" t="s">
        <v>801</v>
      </c>
      <c r="I26" s="197" t="s">
        <v>800</v>
      </c>
    </row>
    <row r="27" spans="1:9" ht="15.75" thickBot="1">
      <c r="A27">
        <v>26</v>
      </c>
      <c r="B27">
        <v>2022</v>
      </c>
      <c r="C27" s="71">
        <v>37</v>
      </c>
      <c r="D27" s="1" t="s">
        <v>90</v>
      </c>
      <c r="E27" s="162" t="s">
        <v>514</v>
      </c>
      <c r="F27" s="299">
        <f>statement!C93</f>
        <v>0</v>
      </c>
      <c r="G27" s="197" t="s">
        <v>801</v>
      </c>
      <c r="H27" s="197" t="s">
        <v>800</v>
      </c>
      <c r="I27" s="197" t="s">
        <v>800</v>
      </c>
    </row>
    <row r="28" spans="1:9" ht="15.75" thickBot="1">
      <c r="A28">
        <v>27</v>
      </c>
      <c r="B28">
        <v>2022</v>
      </c>
      <c r="C28" s="71">
        <v>55</v>
      </c>
      <c r="D28" s="153" t="s">
        <v>91</v>
      </c>
      <c r="E28" s="154" t="s">
        <v>515</v>
      </c>
      <c r="F28" s="299">
        <f>statement!C94</f>
        <v>0</v>
      </c>
      <c r="G28" s="197" t="s">
        <v>800</v>
      </c>
      <c r="H28" s="197" t="s">
        <v>801</v>
      </c>
      <c r="I28" s="197" t="s">
        <v>800</v>
      </c>
    </row>
    <row r="29" spans="1:9">
      <c r="G29" s="197"/>
      <c r="H29" s="197"/>
      <c r="I29" s="197"/>
    </row>
  </sheetData>
  <sheetProtection algorithmName="SHA-512" hashValue="ExnzsQoaicDKnNWyY7U8zR+bzJqyM/nKFSqgd9ljZnafj+15nXapQ98iwlI4E1fM2brCUH220pQULlfOwtr7JQ==" saltValue="n46MMHeIdea1/cVQNxKCLQ==" spinCount="100000" sheet="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4"/>
  <dimension ref="A1:I53"/>
  <sheetViews>
    <sheetView workbookViewId="0">
      <selection activeCell="F10" sqref="F10"/>
    </sheetView>
  </sheetViews>
  <sheetFormatPr defaultColWidth="2.28515625" defaultRowHeight="15"/>
  <cols>
    <col min="1" max="1" width="5.28515625" customWidth="1"/>
    <col min="2" max="2" width="12.7109375" style="75" bestFit="1" customWidth="1"/>
    <col min="3" max="3" width="9.42578125" style="150" bestFit="1" customWidth="1"/>
    <col min="4" max="4" width="52.85546875" bestFit="1" customWidth="1"/>
    <col min="5" max="5" width="48.28515625" bestFit="1" customWidth="1"/>
    <col min="6" max="6" width="22" customWidth="1"/>
    <col min="7" max="7" width="6.5703125" style="197" bestFit="1" customWidth="1"/>
    <col min="8" max="8" width="6.85546875" style="197" bestFit="1" customWidth="1"/>
    <col min="9" max="9" width="7.85546875" style="197" bestFit="1" customWidth="1"/>
  </cols>
  <sheetData>
    <row r="1" spans="1:9">
      <c r="A1" t="s">
        <v>798</v>
      </c>
      <c r="B1" t="s">
        <v>785</v>
      </c>
      <c r="C1" s="150" t="s">
        <v>787</v>
      </c>
      <c r="D1" t="s">
        <v>789</v>
      </c>
      <c r="E1" t="s">
        <v>788</v>
      </c>
      <c r="F1" t="s">
        <v>113</v>
      </c>
      <c r="G1" s="197" t="s">
        <v>799</v>
      </c>
      <c r="H1" s="197" t="s">
        <v>99</v>
      </c>
      <c r="I1" s="197" t="s">
        <v>786</v>
      </c>
    </row>
    <row r="2" spans="1:9" ht="15.75" thickBot="1">
      <c r="A2">
        <v>1</v>
      </c>
      <c r="B2">
        <v>2022</v>
      </c>
      <c r="C2" s="150">
        <v>1</v>
      </c>
      <c r="D2" s="163" t="s">
        <v>54</v>
      </c>
      <c r="E2" s="164" t="s">
        <v>53</v>
      </c>
      <c r="F2" s="165"/>
      <c r="G2" s="197" t="s">
        <v>800</v>
      </c>
      <c r="H2" s="197" t="s">
        <v>800</v>
      </c>
      <c r="I2" s="197" t="s">
        <v>801</v>
      </c>
    </row>
    <row r="3" spans="1:9" ht="15.75" thickBot="1">
      <c r="A3">
        <v>2</v>
      </c>
      <c r="B3">
        <v>2022</v>
      </c>
      <c r="C3" s="150">
        <v>11</v>
      </c>
      <c r="D3" s="166" t="s">
        <v>52</v>
      </c>
      <c r="E3" s="167" t="s">
        <v>36</v>
      </c>
      <c r="F3" s="168"/>
      <c r="G3" s="197" t="s">
        <v>800</v>
      </c>
      <c r="H3" s="197" t="s">
        <v>800</v>
      </c>
      <c r="I3" s="197" t="s">
        <v>801</v>
      </c>
    </row>
    <row r="4" spans="1:9" ht="15.75" thickBot="1">
      <c r="A4">
        <v>3</v>
      </c>
      <c r="B4">
        <v>2022</v>
      </c>
      <c r="C4" s="150">
        <v>1101</v>
      </c>
      <c r="D4" t="s">
        <v>811</v>
      </c>
      <c r="E4" t="s">
        <v>805</v>
      </c>
      <c r="F4" s="105">
        <f>statement!C13</f>
        <v>0</v>
      </c>
      <c r="G4" s="197" t="s">
        <v>801</v>
      </c>
      <c r="H4" s="197" t="s">
        <v>800</v>
      </c>
      <c r="I4" s="197" t="s">
        <v>800</v>
      </c>
    </row>
    <row r="5" spans="1:9" ht="15.75" thickBot="1">
      <c r="A5">
        <v>4</v>
      </c>
      <c r="B5">
        <v>2022</v>
      </c>
      <c r="C5" s="150">
        <v>1102</v>
      </c>
      <c r="D5" t="s">
        <v>812</v>
      </c>
      <c r="E5" t="s">
        <v>806</v>
      </c>
      <c r="F5" s="105">
        <f>statement!C14</f>
        <v>0</v>
      </c>
      <c r="G5" s="197" t="s">
        <v>801</v>
      </c>
      <c r="H5" s="197" t="s">
        <v>800</v>
      </c>
      <c r="I5" s="197" t="s">
        <v>800</v>
      </c>
    </row>
    <row r="6" spans="1:9" ht="15.75" thickBot="1">
      <c r="A6">
        <v>5</v>
      </c>
      <c r="B6">
        <v>2022</v>
      </c>
      <c r="C6" s="150">
        <v>1103</v>
      </c>
      <c r="D6" s="1" t="s">
        <v>51</v>
      </c>
      <c r="E6" s="169" t="s">
        <v>538</v>
      </c>
      <c r="F6" s="105">
        <f>statement!C15</f>
        <v>0</v>
      </c>
      <c r="G6" s="197" t="s">
        <v>801</v>
      </c>
      <c r="H6" s="197" t="s">
        <v>800</v>
      </c>
      <c r="I6" s="197" t="s">
        <v>800</v>
      </c>
    </row>
    <row r="7" spans="1:9" ht="15.75" thickBot="1">
      <c r="A7">
        <v>6</v>
      </c>
      <c r="B7">
        <v>2022</v>
      </c>
      <c r="C7" s="150">
        <v>1104</v>
      </c>
      <c r="D7" s="1" t="s">
        <v>50</v>
      </c>
      <c r="E7" s="2" t="s">
        <v>49</v>
      </c>
      <c r="F7" s="105">
        <f>statement!C16</f>
        <v>0</v>
      </c>
      <c r="G7" s="197" t="s">
        <v>801</v>
      </c>
      <c r="H7" s="197" t="s">
        <v>800</v>
      </c>
      <c r="I7" s="197" t="s">
        <v>800</v>
      </c>
    </row>
    <row r="8" spans="1:9" ht="38.25" customHeight="1" thickBot="1">
      <c r="A8">
        <v>7</v>
      </c>
      <c r="B8">
        <v>2022</v>
      </c>
      <c r="C8" s="150">
        <v>1105</v>
      </c>
      <c r="D8" s="1" t="s">
        <v>48</v>
      </c>
      <c r="E8" s="2" t="s">
        <v>539</v>
      </c>
      <c r="F8" s="105">
        <f>statement!C17</f>
        <v>0</v>
      </c>
      <c r="G8" s="197" t="s">
        <v>801</v>
      </c>
      <c r="H8" s="197" t="s">
        <v>800</v>
      </c>
      <c r="I8" s="197" t="s">
        <v>800</v>
      </c>
    </row>
    <row r="9" spans="1:9" ht="15.75" thickBot="1">
      <c r="A9">
        <v>8</v>
      </c>
      <c r="B9">
        <v>2022</v>
      </c>
      <c r="C9" s="150">
        <v>1106</v>
      </c>
      <c r="D9" s="200" t="s">
        <v>47</v>
      </c>
      <c r="E9" s="209" t="s">
        <v>46</v>
      </c>
      <c r="F9" s="105">
        <f>statement!C18</f>
        <v>0</v>
      </c>
      <c r="G9" s="197" t="s">
        <v>801</v>
      </c>
      <c r="H9" s="197" t="s">
        <v>800</v>
      </c>
      <c r="I9" s="197" t="s">
        <v>800</v>
      </c>
    </row>
    <row r="10" spans="1:9" ht="15.75" thickBot="1">
      <c r="A10">
        <v>10</v>
      </c>
      <c r="B10">
        <v>2022</v>
      </c>
      <c r="C10" s="150">
        <v>1108</v>
      </c>
      <c r="D10" t="s">
        <v>45</v>
      </c>
      <c r="E10" t="s">
        <v>44</v>
      </c>
      <c r="F10" s="105">
        <f>statement!C19</f>
        <v>0</v>
      </c>
      <c r="G10" s="197" t="s">
        <v>801</v>
      </c>
      <c r="H10" s="197" t="s">
        <v>800</v>
      </c>
      <c r="I10" s="197" t="s">
        <v>800</v>
      </c>
    </row>
    <row r="11" spans="1:9" ht="15.75" thickBot="1">
      <c r="A11">
        <v>11</v>
      </c>
      <c r="B11">
        <v>2022</v>
      </c>
      <c r="C11" s="150">
        <v>1109</v>
      </c>
      <c r="D11" s="1" t="s">
        <v>43</v>
      </c>
      <c r="E11" s="169" t="s">
        <v>42</v>
      </c>
      <c r="F11" s="105">
        <f>statement!C20</f>
        <v>0</v>
      </c>
      <c r="G11" s="197" t="s">
        <v>801</v>
      </c>
      <c r="H11" s="197" t="s">
        <v>800</v>
      </c>
      <c r="I11" s="197" t="s">
        <v>800</v>
      </c>
    </row>
    <row r="12" spans="1:9" ht="15.75" thickBot="1">
      <c r="A12">
        <v>12</v>
      </c>
      <c r="B12">
        <v>2022</v>
      </c>
      <c r="C12" s="150">
        <v>1110</v>
      </c>
      <c r="D12" s="1" t="s">
        <v>41</v>
      </c>
      <c r="E12" s="169" t="s">
        <v>40</v>
      </c>
      <c r="F12" s="105">
        <f>statement!C21</f>
        <v>0</v>
      </c>
      <c r="G12" s="197" t="s">
        <v>801</v>
      </c>
      <c r="H12" s="197" t="s">
        <v>800</v>
      </c>
      <c r="I12" s="197" t="s">
        <v>800</v>
      </c>
    </row>
    <row r="13" spans="1:9" ht="15.75" thickBot="1">
      <c r="A13">
        <v>13</v>
      </c>
      <c r="B13">
        <v>2022</v>
      </c>
      <c r="C13" s="150">
        <v>1111</v>
      </c>
      <c r="D13" s="1" t="s">
        <v>39</v>
      </c>
      <c r="E13" s="169" t="s">
        <v>591</v>
      </c>
      <c r="F13" s="105">
        <f>statement!C22</f>
        <v>0</v>
      </c>
      <c r="G13" s="197" t="s">
        <v>801</v>
      </c>
      <c r="H13" s="197" t="s">
        <v>800</v>
      </c>
      <c r="I13" s="197" t="s">
        <v>800</v>
      </c>
    </row>
    <row r="14" spans="1:9" ht="15.75" thickBot="1">
      <c r="A14">
        <v>14</v>
      </c>
      <c r="B14">
        <v>2022</v>
      </c>
      <c r="C14" s="150">
        <v>1112</v>
      </c>
      <c r="D14" s="1" t="s">
        <v>38</v>
      </c>
      <c r="E14" s="169" t="s">
        <v>592</v>
      </c>
      <c r="F14" s="105">
        <f>statement!C23</f>
        <v>0</v>
      </c>
      <c r="G14" s="197" t="s">
        <v>801</v>
      </c>
      <c r="H14" s="197" t="s">
        <v>800</v>
      </c>
      <c r="I14" s="197" t="s">
        <v>800</v>
      </c>
    </row>
    <row r="15" spans="1:9" ht="15.75" thickBot="1">
      <c r="A15">
        <v>15</v>
      </c>
      <c r="B15">
        <v>2022</v>
      </c>
      <c r="C15" s="150" t="s">
        <v>790</v>
      </c>
      <c r="D15" s="153" t="s">
        <v>37</v>
      </c>
      <c r="E15" s="154" t="s">
        <v>36</v>
      </c>
      <c r="F15" s="105">
        <f>statement!C24</f>
        <v>0</v>
      </c>
      <c r="G15" s="197" t="s">
        <v>800</v>
      </c>
      <c r="H15" s="197" t="s">
        <v>801</v>
      </c>
      <c r="I15" s="197" t="s">
        <v>800</v>
      </c>
    </row>
    <row r="16" spans="1:9" ht="15.75" thickBot="1">
      <c r="A16">
        <v>16</v>
      </c>
      <c r="B16">
        <v>2022</v>
      </c>
      <c r="C16" s="150">
        <v>12</v>
      </c>
      <c r="D16" s="163" t="s">
        <v>35</v>
      </c>
      <c r="E16" s="156" t="s">
        <v>34</v>
      </c>
      <c r="F16" s="105">
        <f>statement!C25</f>
        <v>0</v>
      </c>
      <c r="G16" s="197" t="s">
        <v>800</v>
      </c>
      <c r="H16" s="197" t="s">
        <v>800</v>
      </c>
      <c r="I16" s="197" t="s">
        <v>801</v>
      </c>
    </row>
    <row r="17" spans="1:9" ht="15.75" thickBot="1">
      <c r="A17">
        <v>17</v>
      </c>
      <c r="B17">
        <v>2022</v>
      </c>
      <c r="C17" s="150">
        <v>1201</v>
      </c>
      <c r="D17" s="1" t="s">
        <v>33</v>
      </c>
      <c r="E17" s="2" t="s">
        <v>540</v>
      </c>
      <c r="F17" s="105">
        <f>statement!C26</f>
        <v>0</v>
      </c>
      <c r="G17" s="197" t="s">
        <v>801</v>
      </c>
      <c r="H17" s="197" t="s">
        <v>800</v>
      </c>
      <c r="I17" s="197" t="s">
        <v>800</v>
      </c>
    </row>
    <row r="18" spans="1:9" ht="15.75" thickBot="1">
      <c r="A18">
        <v>18</v>
      </c>
      <c r="B18">
        <v>2022</v>
      </c>
      <c r="C18" s="150">
        <v>1202</v>
      </c>
      <c r="D18" t="s">
        <v>813</v>
      </c>
      <c r="E18" t="s">
        <v>807</v>
      </c>
      <c r="F18" s="105">
        <f>statement!C27</f>
        <v>0</v>
      </c>
      <c r="G18" s="197" t="s">
        <v>801</v>
      </c>
      <c r="H18" s="197" t="s">
        <v>800</v>
      </c>
      <c r="I18" s="197" t="s">
        <v>800</v>
      </c>
    </row>
    <row r="19" spans="1:9" ht="15.75" thickBot="1">
      <c r="A19">
        <v>19</v>
      </c>
      <c r="B19">
        <v>2022</v>
      </c>
      <c r="C19" s="150">
        <v>1203</v>
      </c>
      <c r="D19" t="s">
        <v>815</v>
      </c>
      <c r="E19" t="s">
        <v>808</v>
      </c>
      <c r="F19" s="105">
        <f>statement!C28</f>
        <v>0</v>
      </c>
      <c r="G19" s="197" t="s">
        <v>801</v>
      </c>
      <c r="H19" s="197" t="s">
        <v>800</v>
      </c>
      <c r="I19" s="197" t="s">
        <v>800</v>
      </c>
    </row>
    <row r="20" spans="1:9" ht="15.75" thickBot="1">
      <c r="A20">
        <v>20</v>
      </c>
      <c r="B20">
        <v>2022</v>
      </c>
      <c r="C20" s="150">
        <v>1204</v>
      </c>
      <c r="D20" t="s">
        <v>814</v>
      </c>
      <c r="E20" t="s">
        <v>810</v>
      </c>
      <c r="F20" s="105">
        <f>statement!C29</f>
        <v>0</v>
      </c>
      <c r="G20" s="197" t="s">
        <v>801</v>
      </c>
      <c r="H20" s="197" t="s">
        <v>800</v>
      </c>
      <c r="I20" s="197" t="s">
        <v>800</v>
      </c>
    </row>
    <row r="21" spans="1:9" ht="15.75" thickBot="1">
      <c r="A21">
        <v>21</v>
      </c>
      <c r="B21">
        <v>2022</v>
      </c>
      <c r="C21" s="150" t="s">
        <v>791</v>
      </c>
      <c r="D21" s="153" t="s">
        <v>31</v>
      </c>
      <c r="E21" s="154" t="s">
        <v>491</v>
      </c>
      <c r="F21" s="105">
        <f>statement!C30</f>
        <v>0</v>
      </c>
      <c r="G21" s="197" t="s">
        <v>800</v>
      </c>
      <c r="H21" s="197" t="s">
        <v>801</v>
      </c>
      <c r="I21" s="197" t="s">
        <v>800</v>
      </c>
    </row>
    <row r="22" spans="1:9" ht="15.75" thickBot="1">
      <c r="A22">
        <v>22</v>
      </c>
      <c r="B22">
        <v>2022</v>
      </c>
      <c r="C22" s="150" t="s">
        <v>792</v>
      </c>
      <c r="D22" s="153" t="s">
        <v>30</v>
      </c>
      <c r="E22" s="154" t="s">
        <v>492</v>
      </c>
      <c r="F22" s="105">
        <f>statement!C31</f>
        <v>0</v>
      </c>
      <c r="G22" s="197" t="s">
        <v>800</v>
      </c>
      <c r="H22" s="197" t="s">
        <v>801</v>
      </c>
      <c r="I22" s="197" t="s">
        <v>800</v>
      </c>
    </row>
    <row r="23" spans="1:9" ht="15.75" thickBot="1">
      <c r="A23">
        <v>23</v>
      </c>
      <c r="B23">
        <v>2022</v>
      </c>
      <c r="C23" s="150">
        <v>2</v>
      </c>
      <c r="D23" s="170" t="s">
        <v>29</v>
      </c>
      <c r="E23" s="156" t="s">
        <v>541</v>
      </c>
      <c r="F23" s="105">
        <f>statement!C32</f>
        <v>0</v>
      </c>
      <c r="G23" s="197" t="s">
        <v>800</v>
      </c>
      <c r="H23" s="197" t="s">
        <v>800</v>
      </c>
      <c r="I23" s="197" t="s">
        <v>801</v>
      </c>
    </row>
    <row r="24" spans="1:9" ht="15.75" thickBot="1">
      <c r="A24">
        <v>24</v>
      </c>
      <c r="B24">
        <v>2022</v>
      </c>
      <c r="C24" s="150">
        <v>21</v>
      </c>
      <c r="D24" s="155" t="s">
        <v>28</v>
      </c>
      <c r="E24" s="156" t="s">
        <v>519</v>
      </c>
      <c r="F24" s="105">
        <f>statement!C33</f>
        <v>0</v>
      </c>
      <c r="G24" s="197" t="s">
        <v>800</v>
      </c>
      <c r="H24" s="197" t="s">
        <v>800</v>
      </c>
      <c r="I24" s="197" t="s">
        <v>801</v>
      </c>
    </row>
    <row r="25" spans="1:9" ht="15.75" thickBot="1">
      <c r="A25">
        <v>25</v>
      </c>
      <c r="B25">
        <v>2022</v>
      </c>
      <c r="C25" s="150">
        <v>2101</v>
      </c>
      <c r="D25" s="1" t="s">
        <v>27</v>
      </c>
      <c r="E25" s="169" t="s">
        <v>481</v>
      </c>
      <c r="F25" s="105">
        <f>statement!C34</f>
        <v>0</v>
      </c>
      <c r="G25" s="197" t="s">
        <v>801</v>
      </c>
      <c r="H25" s="197" t="s">
        <v>800</v>
      </c>
      <c r="I25" s="197" t="s">
        <v>800</v>
      </c>
    </row>
    <row r="26" spans="1:9" ht="15.75" thickBot="1">
      <c r="A26">
        <v>26</v>
      </c>
      <c r="B26">
        <v>2022</v>
      </c>
      <c r="C26" s="150">
        <v>2102</v>
      </c>
      <c r="D26" s="1" t="s">
        <v>26</v>
      </c>
      <c r="E26" s="169" t="s">
        <v>482</v>
      </c>
      <c r="F26" s="105">
        <f>statement!C35</f>
        <v>0</v>
      </c>
      <c r="G26" s="197" t="s">
        <v>801</v>
      </c>
      <c r="H26" s="197" t="s">
        <v>800</v>
      </c>
      <c r="I26" s="197" t="s">
        <v>800</v>
      </c>
    </row>
    <row r="27" spans="1:9" ht="15.75" thickBot="1">
      <c r="A27">
        <v>27</v>
      </c>
      <c r="B27">
        <v>2022</v>
      </c>
      <c r="C27" s="150">
        <v>2103</v>
      </c>
      <c r="D27" s="1" t="s">
        <v>25</v>
      </c>
      <c r="E27" s="169" t="s">
        <v>483</v>
      </c>
      <c r="F27" s="105">
        <f>statement!C36</f>
        <v>0</v>
      </c>
      <c r="G27" s="197" t="s">
        <v>801</v>
      </c>
      <c r="H27" s="197" t="s">
        <v>800</v>
      </c>
      <c r="I27" s="197" t="s">
        <v>800</v>
      </c>
    </row>
    <row r="28" spans="1:9" ht="15.75" thickBot="1">
      <c r="A28">
        <v>28</v>
      </c>
      <c r="B28">
        <v>2022</v>
      </c>
      <c r="C28" s="150">
        <v>2104</v>
      </c>
      <c r="D28" s="1" t="s">
        <v>24</v>
      </c>
      <c r="E28" s="169" t="s">
        <v>520</v>
      </c>
      <c r="F28" s="105">
        <f>statement!C37</f>
        <v>0</v>
      </c>
      <c r="G28" s="197" t="s">
        <v>801</v>
      </c>
      <c r="H28" s="197" t="s">
        <v>800</v>
      </c>
      <c r="I28" s="197" t="s">
        <v>800</v>
      </c>
    </row>
    <row r="29" spans="1:9" ht="15.75" thickBot="1">
      <c r="A29">
        <v>29</v>
      </c>
      <c r="B29">
        <v>2022</v>
      </c>
      <c r="C29" s="150">
        <v>2105</v>
      </c>
      <c r="D29" s="1" t="s">
        <v>23</v>
      </c>
      <c r="E29" s="169" t="s">
        <v>484</v>
      </c>
      <c r="F29" s="105">
        <f>statement!C38</f>
        <v>0</v>
      </c>
      <c r="G29" s="197" t="s">
        <v>801</v>
      </c>
      <c r="H29" s="197" t="s">
        <v>800</v>
      </c>
      <c r="I29" s="197" t="s">
        <v>800</v>
      </c>
    </row>
    <row r="30" spans="1:9" ht="15.75" thickBot="1">
      <c r="A30">
        <v>30</v>
      </c>
      <c r="B30">
        <v>2022</v>
      </c>
      <c r="C30" s="150">
        <v>2106</v>
      </c>
      <c r="D30" s="1" t="s">
        <v>22</v>
      </c>
      <c r="E30" s="169" t="s">
        <v>485</v>
      </c>
      <c r="F30" s="105">
        <f>statement!C39</f>
        <v>0</v>
      </c>
      <c r="G30" s="197" t="s">
        <v>801</v>
      </c>
      <c r="H30" s="197" t="s">
        <v>800</v>
      </c>
      <c r="I30" s="197" t="s">
        <v>800</v>
      </c>
    </row>
    <row r="31" spans="1:9" ht="15.75" thickBot="1">
      <c r="A31">
        <v>31</v>
      </c>
      <c r="B31">
        <v>2022</v>
      </c>
      <c r="C31" s="150">
        <v>2107</v>
      </c>
      <c r="D31" s="1" t="s">
        <v>21</v>
      </c>
      <c r="E31" s="171" t="s">
        <v>542</v>
      </c>
      <c r="F31" s="105">
        <f>statement!C40</f>
        <v>0</v>
      </c>
      <c r="G31" s="197" t="s">
        <v>801</v>
      </c>
      <c r="H31" s="197" t="s">
        <v>800</v>
      </c>
      <c r="I31" s="197" t="s">
        <v>800</v>
      </c>
    </row>
    <row r="32" spans="1:9" ht="15.75" thickBot="1">
      <c r="A32">
        <v>32</v>
      </c>
      <c r="B32">
        <v>2022</v>
      </c>
      <c r="C32" s="150">
        <v>2108</v>
      </c>
      <c r="D32" s="1" t="s">
        <v>649</v>
      </c>
      <c r="E32" s="171" t="s">
        <v>600</v>
      </c>
      <c r="F32" s="105">
        <f>statement!C41</f>
        <v>0</v>
      </c>
      <c r="G32" s="197" t="s">
        <v>801</v>
      </c>
      <c r="H32" s="197" t="s">
        <v>800</v>
      </c>
      <c r="I32" s="197" t="s">
        <v>800</v>
      </c>
    </row>
    <row r="33" spans="1:9" ht="15.75" thickBot="1">
      <c r="A33">
        <v>33</v>
      </c>
      <c r="B33">
        <v>2022</v>
      </c>
      <c r="C33" s="150" t="s">
        <v>793</v>
      </c>
      <c r="D33" s="153" t="s">
        <v>20</v>
      </c>
      <c r="E33" s="154" t="s">
        <v>519</v>
      </c>
      <c r="F33" s="105">
        <f>statement!C42</f>
        <v>0</v>
      </c>
      <c r="G33" s="197" t="s">
        <v>800</v>
      </c>
      <c r="H33" s="197" t="s">
        <v>801</v>
      </c>
      <c r="I33" s="197" t="s">
        <v>800</v>
      </c>
    </row>
    <row r="34" spans="1:9" ht="15.75" thickBot="1">
      <c r="A34">
        <v>34</v>
      </c>
      <c r="B34">
        <v>2022</v>
      </c>
      <c r="C34" s="150">
        <v>22</v>
      </c>
      <c r="D34" s="172" t="s">
        <v>19</v>
      </c>
      <c r="E34" s="156" t="s">
        <v>486</v>
      </c>
      <c r="F34" s="105">
        <f>statement!C43</f>
        <v>0</v>
      </c>
      <c r="G34" s="197" t="s">
        <v>800</v>
      </c>
      <c r="H34" s="197" t="s">
        <v>800</v>
      </c>
      <c r="I34" s="197" t="s">
        <v>801</v>
      </c>
    </row>
    <row r="35" spans="1:9" ht="15.75" thickBot="1">
      <c r="A35">
        <v>35</v>
      </c>
      <c r="B35">
        <v>2022</v>
      </c>
      <c r="C35" s="150">
        <v>2201</v>
      </c>
      <c r="D35" s="172" t="s">
        <v>18</v>
      </c>
      <c r="E35" s="156" t="s">
        <v>487</v>
      </c>
      <c r="F35" s="105">
        <f>statement!C44</f>
        <v>0</v>
      </c>
      <c r="G35" s="197" t="s">
        <v>800</v>
      </c>
      <c r="H35" s="197" t="s">
        <v>800</v>
      </c>
      <c r="I35" s="197" t="s">
        <v>801</v>
      </c>
    </row>
    <row r="36" spans="1:9" ht="15.75" thickBot="1">
      <c r="A36">
        <v>36</v>
      </c>
      <c r="B36">
        <v>2022</v>
      </c>
      <c r="C36" s="150">
        <v>220101</v>
      </c>
      <c r="D36" s="1" t="s">
        <v>17</v>
      </c>
      <c r="E36" s="2" t="s">
        <v>495</v>
      </c>
      <c r="F36" s="105">
        <f>statement!C45</f>
        <v>0</v>
      </c>
      <c r="G36" s="197" t="s">
        <v>801</v>
      </c>
      <c r="H36" s="197" t="s">
        <v>800</v>
      </c>
      <c r="I36" s="197" t="s">
        <v>800</v>
      </c>
    </row>
    <row r="37" spans="1:9" ht="15.75" thickBot="1">
      <c r="A37">
        <v>37</v>
      </c>
      <c r="B37">
        <v>2022</v>
      </c>
      <c r="C37" s="150">
        <v>220102</v>
      </c>
      <c r="D37" s="1" t="s">
        <v>16</v>
      </c>
      <c r="E37" s="169" t="s">
        <v>488</v>
      </c>
      <c r="F37" s="105">
        <f>statement!C46</f>
        <v>0</v>
      </c>
      <c r="G37" s="197" t="s">
        <v>801</v>
      </c>
      <c r="H37" s="197" t="s">
        <v>800</v>
      </c>
      <c r="I37" s="197" t="s">
        <v>800</v>
      </c>
    </row>
    <row r="38" spans="1:9" ht="27.75" thickBot="1">
      <c r="A38">
        <v>38</v>
      </c>
      <c r="B38">
        <v>2022</v>
      </c>
      <c r="C38" s="150">
        <v>220103</v>
      </c>
      <c r="D38" s="1" t="s">
        <v>15</v>
      </c>
      <c r="E38" s="169" t="s">
        <v>498</v>
      </c>
      <c r="F38" s="105">
        <f>statement!C47</f>
        <v>0</v>
      </c>
      <c r="G38" s="197" t="s">
        <v>801</v>
      </c>
      <c r="H38" s="197" t="s">
        <v>800</v>
      </c>
      <c r="I38" s="197" t="s">
        <v>800</v>
      </c>
    </row>
    <row r="39" spans="1:9" ht="15.75" thickBot="1">
      <c r="A39">
        <v>39</v>
      </c>
      <c r="B39">
        <v>2022</v>
      </c>
      <c r="C39" s="150">
        <v>220104</v>
      </c>
      <c r="D39" s="1" t="s">
        <v>14</v>
      </c>
      <c r="E39" s="169" t="s">
        <v>489</v>
      </c>
      <c r="F39" s="105">
        <f>statement!C48</f>
        <v>0</v>
      </c>
      <c r="G39" s="197" t="s">
        <v>801</v>
      </c>
      <c r="H39" s="197" t="s">
        <v>800</v>
      </c>
      <c r="I39" s="197" t="s">
        <v>800</v>
      </c>
    </row>
    <row r="40" spans="1:9" ht="27.75" thickBot="1">
      <c r="A40">
        <v>40</v>
      </c>
      <c r="B40">
        <v>2022</v>
      </c>
      <c r="C40" s="150">
        <v>220105</v>
      </c>
      <c r="D40" s="1" t="s">
        <v>13</v>
      </c>
      <c r="E40" s="169" t="s">
        <v>543</v>
      </c>
      <c r="F40" s="105">
        <f>statement!C49</f>
        <v>0</v>
      </c>
      <c r="G40" s="197" t="s">
        <v>801</v>
      </c>
      <c r="H40" s="197" t="s">
        <v>800</v>
      </c>
      <c r="I40" s="197" t="s">
        <v>800</v>
      </c>
    </row>
    <row r="41" spans="1:9" ht="15.75" thickBot="1">
      <c r="A41">
        <v>41</v>
      </c>
      <c r="B41">
        <v>2022</v>
      </c>
      <c r="C41" s="150">
        <v>220106</v>
      </c>
      <c r="D41" t="s">
        <v>816</v>
      </c>
      <c r="E41" t="s">
        <v>809</v>
      </c>
      <c r="F41" s="105">
        <f>statement!C50</f>
        <v>0</v>
      </c>
      <c r="G41" s="197" t="s">
        <v>801</v>
      </c>
      <c r="H41" s="197" t="s">
        <v>800</v>
      </c>
      <c r="I41" s="197" t="s">
        <v>800</v>
      </c>
    </row>
    <row r="42" spans="1:9" ht="15.75" thickBot="1">
      <c r="A42">
        <v>42</v>
      </c>
      <c r="B42">
        <v>2022</v>
      </c>
      <c r="C42" s="150">
        <v>220107</v>
      </c>
      <c r="D42" s="1" t="s">
        <v>11</v>
      </c>
      <c r="E42" s="169" t="s">
        <v>651</v>
      </c>
      <c r="F42" s="105">
        <f>statement!C51</f>
        <v>0</v>
      </c>
      <c r="G42" s="197" t="s">
        <v>801</v>
      </c>
      <c r="H42" s="197" t="s">
        <v>800</v>
      </c>
      <c r="I42" s="197" t="s">
        <v>800</v>
      </c>
    </row>
    <row r="43" spans="1:9" ht="15.75" thickBot="1">
      <c r="A43">
        <v>43</v>
      </c>
      <c r="B43">
        <v>2022</v>
      </c>
      <c r="C43" s="150" t="s">
        <v>794</v>
      </c>
      <c r="D43" s="153" t="s">
        <v>10</v>
      </c>
      <c r="E43" s="154" t="s">
        <v>490</v>
      </c>
      <c r="F43" s="105">
        <f>statement!C52</f>
        <v>0</v>
      </c>
      <c r="G43" s="197" t="s">
        <v>800</v>
      </c>
      <c r="H43" s="197" t="s">
        <v>801</v>
      </c>
      <c r="I43" s="197" t="s">
        <v>800</v>
      </c>
    </row>
    <row r="44" spans="1:9" ht="15.75" thickBot="1">
      <c r="A44">
        <v>44</v>
      </c>
      <c r="B44">
        <v>2022</v>
      </c>
      <c r="C44" s="150">
        <v>2202</v>
      </c>
      <c r="D44" s="155" t="s">
        <v>9</v>
      </c>
      <c r="E44" s="156" t="s">
        <v>494</v>
      </c>
      <c r="F44" s="105">
        <f>statement!C53</f>
        <v>0</v>
      </c>
      <c r="G44" s="197" t="s">
        <v>800</v>
      </c>
      <c r="H44" s="197" t="s">
        <v>800</v>
      </c>
      <c r="I44" s="197" t="s">
        <v>801</v>
      </c>
    </row>
    <row r="45" spans="1:9" ht="15.75" thickBot="1">
      <c r="A45">
        <v>45</v>
      </c>
      <c r="B45">
        <v>2022</v>
      </c>
      <c r="C45" s="150">
        <v>220201</v>
      </c>
      <c r="D45" s="1" t="s">
        <v>8</v>
      </c>
      <c r="E45" s="2" t="s">
        <v>496</v>
      </c>
      <c r="F45" s="105">
        <f>statement!C54</f>
        <v>0</v>
      </c>
      <c r="G45" s="197" t="s">
        <v>801</v>
      </c>
      <c r="H45" s="197" t="s">
        <v>800</v>
      </c>
      <c r="I45" s="197" t="s">
        <v>800</v>
      </c>
    </row>
    <row r="46" spans="1:9" ht="15.75" thickBot="1">
      <c r="A46">
        <v>46</v>
      </c>
      <c r="B46">
        <v>2022</v>
      </c>
      <c r="C46" s="150">
        <v>220202</v>
      </c>
      <c r="D46" s="1" t="s">
        <v>7</v>
      </c>
      <c r="E46" s="2" t="s">
        <v>497</v>
      </c>
      <c r="F46" s="105">
        <f>statement!C55</f>
        <v>0</v>
      </c>
      <c r="G46" s="197" t="s">
        <v>801</v>
      </c>
      <c r="H46" s="197" t="s">
        <v>800</v>
      </c>
      <c r="I46" s="197" t="s">
        <v>800</v>
      </c>
    </row>
    <row r="47" spans="1:9" ht="15.75" thickBot="1">
      <c r="A47">
        <v>47</v>
      </c>
      <c r="B47">
        <v>2022</v>
      </c>
      <c r="C47" s="150">
        <v>220203</v>
      </c>
      <c r="D47" s="1" t="s">
        <v>6</v>
      </c>
      <c r="E47" s="2" t="s">
        <v>548</v>
      </c>
      <c r="F47" s="105">
        <f>statement!C56</f>
        <v>0</v>
      </c>
      <c r="G47" s="197" t="s">
        <v>801</v>
      </c>
      <c r="H47" s="197" t="s">
        <v>800</v>
      </c>
      <c r="I47" s="197" t="s">
        <v>800</v>
      </c>
    </row>
    <row r="48" spans="1:9" ht="15.75" thickBot="1">
      <c r="A48">
        <v>48</v>
      </c>
      <c r="B48">
        <v>2022</v>
      </c>
      <c r="C48" s="150">
        <v>220204</v>
      </c>
      <c r="D48" s="1" t="s">
        <v>5</v>
      </c>
      <c r="E48" s="2" t="s">
        <v>544</v>
      </c>
      <c r="F48" s="105">
        <f>statement!C57</f>
        <v>0</v>
      </c>
      <c r="G48" s="197" t="s">
        <v>801</v>
      </c>
      <c r="H48" s="197" t="s">
        <v>800</v>
      </c>
      <c r="I48" s="197" t="s">
        <v>800</v>
      </c>
    </row>
    <row r="49" spans="1:9" ht="15.75" thickBot="1">
      <c r="A49">
        <v>49</v>
      </c>
      <c r="B49">
        <v>2022</v>
      </c>
      <c r="C49" s="150">
        <v>220205</v>
      </c>
      <c r="D49" s="1" t="s">
        <v>4</v>
      </c>
      <c r="E49" s="2" t="s">
        <v>545</v>
      </c>
      <c r="F49" s="105">
        <f>statement!C58</f>
        <v>0</v>
      </c>
      <c r="G49" s="197" t="s">
        <v>801</v>
      </c>
      <c r="H49" s="197" t="s">
        <v>800</v>
      </c>
      <c r="I49" s="197" t="s">
        <v>800</v>
      </c>
    </row>
    <row r="50" spans="1:9" ht="15.75" thickBot="1">
      <c r="A50">
        <v>50</v>
      </c>
      <c r="B50">
        <v>2022</v>
      </c>
      <c r="C50" s="150">
        <v>220206</v>
      </c>
      <c r="D50" s="1" t="s">
        <v>3</v>
      </c>
      <c r="E50" s="2" t="s">
        <v>546</v>
      </c>
      <c r="F50" s="105">
        <f>statement!C59</f>
        <v>0</v>
      </c>
      <c r="G50" s="197" t="s">
        <v>801</v>
      </c>
      <c r="H50" s="197" t="s">
        <v>800</v>
      </c>
      <c r="I50" s="197" t="s">
        <v>800</v>
      </c>
    </row>
    <row r="51" spans="1:9" ht="15.75" thickBot="1">
      <c r="A51">
        <v>51</v>
      </c>
      <c r="B51">
        <v>2022</v>
      </c>
      <c r="C51" s="150" t="s">
        <v>795</v>
      </c>
      <c r="D51" s="153" t="s">
        <v>2</v>
      </c>
      <c r="E51" s="154" t="s">
        <v>494</v>
      </c>
      <c r="F51" s="105">
        <f>statement!C60</f>
        <v>0</v>
      </c>
      <c r="G51" s="197" t="s">
        <v>800</v>
      </c>
      <c r="H51" s="197" t="s">
        <v>801</v>
      </c>
      <c r="I51" s="197" t="s">
        <v>800</v>
      </c>
    </row>
    <row r="52" spans="1:9" ht="15.75" thickBot="1">
      <c r="A52">
        <v>52</v>
      </c>
      <c r="B52">
        <v>2022</v>
      </c>
      <c r="C52" s="150" t="s">
        <v>796</v>
      </c>
      <c r="D52" s="153" t="s">
        <v>1</v>
      </c>
      <c r="E52" s="154" t="s">
        <v>486</v>
      </c>
      <c r="F52" s="105">
        <f>statement!C61</f>
        <v>0</v>
      </c>
      <c r="G52" s="197" t="s">
        <v>800</v>
      </c>
      <c r="H52" s="197" t="s">
        <v>801</v>
      </c>
      <c r="I52" s="197" t="s">
        <v>800</v>
      </c>
    </row>
    <row r="53" spans="1:9" ht="15.75" thickBot="1">
      <c r="A53">
        <v>53</v>
      </c>
      <c r="B53">
        <v>2022</v>
      </c>
      <c r="C53" s="150" t="s">
        <v>797</v>
      </c>
      <c r="D53" s="153" t="s">
        <v>0</v>
      </c>
      <c r="E53" s="154" t="s">
        <v>493</v>
      </c>
      <c r="F53" s="105">
        <f>statement!C62</f>
        <v>0</v>
      </c>
      <c r="G53" s="197" t="s">
        <v>800</v>
      </c>
      <c r="H53" s="197" t="s">
        <v>801</v>
      </c>
      <c r="I53" s="197" t="s">
        <v>800</v>
      </c>
    </row>
  </sheetData>
  <sheetProtection algorithmName="SHA-512" hashValue="n7VDwVXMnUr92bHUAUJjq6gfYJ3c6hL/Bof2FyyhQjQyWl2yTjF5iJZcAQZP4yCCEsTZ6+4vvd42N8D+YNjWTA==" saltValue="CbA7jCUfVLFM27ysoOkY0g==" spinCount="100000" sheet="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dimension ref="A1:I24"/>
  <sheetViews>
    <sheetView workbookViewId="0">
      <selection activeCell="F16" sqref="F16"/>
    </sheetView>
  </sheetViews>
  <sheetFormatPr defaultColWidth="9.140625" defaultRowHeight="15"/>
  <cols>
    <col min="2" max="2" width="12.7109375" style="75" bestFit="1" customWidth="1"/>
    <col min="3" max="3" width="10.7109375" style="150" customWidth="1"/>
    <col min="4" max="4" width="48.7109375" bestFit="1" customWidth="1"/>
    <col min="5" max="5" width="46.42578125" bestFit="1" customWidth="1"/>
    <col min="6" max="6" width="19.140625" customWidth="1"/>
  </cols>
  <sheetData>
    <row r="1" spans="1:9" ht="15.75" thickBot="1">
      <c r="A1" t="s">
        <v>798</v>
      </c>
      <c r="B1" t="s">
        <v>785</v>
      </c>
      <c r="C1" s="150" t="s">
        <v>787</v>
      </c>
      <c r="D1" t="s">
        <v>789</v>
      </c>
      <c r="E1" t="s">
        <v>788</v>
      </c>
      <c r="F1" t="s">
        <v>113</v>
      </c>
      <c r="G1" s="197" t="s">
        <v>799</v>
      </c>
      <c r="H1" s="197" t="s">
        <v>99</v>
      </c>
      <c r="I1" s="197" t="s">
        <v>786</v>
      </c>
    </row>
    <row r="2" spans="1:9" ht="15.75" thickBot="1">
      <c r="A2" s="173">
        <v>1</v>
      </c>
      <c r="B2" s="168">
        <v>2022</v>
      </c>
      <c r="C2" s="168">
        <v>6</v>
      </c>
      <c r="D2" s="155" t="s">
        <v>92</v>
      </c>
      <c r="E2" s="156" t="s">
        <v>522</v>
      </c>
      <c r="G2" s="197" t="s">
        <v>800</v>
      </c>
      <c r="H2" s="197" t="s">
        <v>800</v>
      </c>
      <c r="I2" s="197" t="s">
        <v>801</v>
      </c>
    </row>
    <row r="3" spans="1:9" ht="15.75" thickBot="1">
      <c r="A3">
        <v>2</v>
      </c>
      <c r="B3">
        <v>2022</v>
      </c>
      <c r="C3" s="71">
        <v>61</v>
      </c>
      <c r="D3" s="1" t="s">
        <v>93</v>
      </c>
      <c r="E3" s="2" t="s">
        <v>523</v>
      </c>
      <c r="F3" s="299">
        <f>statement!C103</f>
        <v>0</v>
      </c>
      <c r="G3" s="197" t="s">
        <v>801</v>
      </c>
      <c r="H3" s="197" t="s">
        <v>800</v>
      </c>
      <c r="I3" s="197" t="s">
        <v>800</v>
      </c>
    </row>
    <row r="4" spans="1:9" ht="15.75" thickBot="1">
      <c r="A4">
        <v>3</v>
      </c>
      <c r="B4">
        <v>2022</v>
      </c>
      <c r="C4" s="71">
        <v>38</v>
      </c>
      <c r="D4" s="1" t="s">
        <v>94</v>
      </c>
      <c r="E4" s="2" t="s">
        <v>524</v>
      </c>
      <c r="F4" s="299">
        <f>statement!C104</f>
        <v>0</v>
      </c>
      <c r="G4" s="197" t="s">
        <v>801</v>
      </c>
      <c r="H4" s="197" t="s">
        <v>800</v>
      </c>
      <c r="I4" s="197" t="s">
        <v>800</v>
      </c>
    </row>
    <row r="5" spans="1:9" ht="15.75" thickBot="1">
      <c r="A5" s="173">
        <v>4</v>
      </c>
      <c r="B5">
        <v>2022</v>
      </c>
      <c r="C5" s="71">
        <v>4801</v>
      </c>
      <c r="D5" t="s">
        <v>692</v>
      </c>
      <c r="E5" t="s">
        <v>517</v>
      </c>
      <c r="F5" s="299">
        <f>statement!C105</f>
        <v>0</v>
      </c>
      <c r="G5" s="197" t="s">
        <v>801</v>
      </c>
      <c r="H5" s="197" t="s">
        <v>800</v>
      </c>
      <c r="I5" s="197" t="s">
        <v>800</v>
      </c>
    </row>
    <row r="6" spans="1:9" ht="15.75" thickBot="1">
      <c r="A6">
        <v>5</v>
      </c>
      <c r="B6">
        <v>2022</v>
      </c>
      <c r="C6" s="71">
        <v>4802</v>
      </c>
      <c r="D6" t="s">
        <v>95</v>
      </c>
      <c r="E6" t="s">
        <v>559</v>
      </c>
      <c r="F6" s="299">
        <f>statement!C106</f>
        <v>0</v>
      </c>
      <c r="G6" s="197" t="s">
        <v>801</v>
      </c>
      <c r="H6" s="197" t="s">
        <v>800</v>
      </c>
      <c r="I6" s="197" t="s">
        <v>800</v>
      </c>
    </row>
    <row r="7" spans="1:9" ht="15.75" thickBot="1">
      <c r="A7">
        <v>6</v>
      </c>
      <c r="B7">
        <v>2022</v>
      </c>
      <c r="C7" s="71">
        <v>17</v>
      </c>
      <c r="D7" s="1" t="s">
        <v>96</v>
      </c>
      <c r="E7" s="2" t="s">
        <v>561</v>
      </c>
      <c r="F7" s="299">
        <f>statement!C107</f>
        <v>0</v>
      </c>
      <c r="G7" s="197" t="s">
        <v>801</v>
      </c>
      <c r="H7" s="197" t="s">
        <v>800</v>
      </c>
      <c r="I7" s="197" t="s">
        <v>800</v>
      </c>
    </row>
    <row r="8" spans="1:9" ht="15.75" thickBot="1">
      <c r="A8" s="173">
        <v>7</v>
      </c>
      <c r="B8">
        <v>2022</v>
      </c>
      <c r="C8" s="71">
        <v>18</v>
      </c>
      <c r="D8" s="1" t="s">
        <v>97</v>
      </c>
      <c r="E8" s="2" t="s">
        <v>525</v>
      </c>
      <c r="F8" s="299">
        <f>statement!C108</f>
        <v>0</v>
      </c>
      <c r="G8" s="197" t="s">
        <v>801</v>
      </c>
      <c r="H8" s="197" t="s">
        <v>800</v>
      </c>
      <c r="I8" s="197" t="s">
        <v>800</v>
      </c>
    </row>
    <row r="9" spans="1:9" ht="16.5" customHeight="1" thickBot="1">
      <c r="A9">
        <v>8</v>
      </c>
      <c r="B9">
        <v>2022</v>
      </c>
      <c r="C9" s="71">
        <v>28</v>
      </c>
      <c r="D9" s="1" t="s">
        <v>98</v>
      </c>
      <c r="E9" s="2" t="s">
        <v>560</v>
      </c>
      <c r="F9" s="299">
        <f>statement!C109</f>
        <v>0</v>
      </c>
      <c r="G9" s="197" t="s">
        <v>801</v>
      </c>
      <c r="H9" s="197" t="s">
        <v>800</v>
      </c>
      <c r="I9" s="197" t="s">
        <v>800</v>
      </c>
    </row>
    <row r="10" spans="1:9" ht="15.75" thickBot="1">
      <c r="A10">
        <v>9</v>
      </c>
      <c r="B10">
        <v>2022</v>
      </c>
      <c r="C10" s="71">
        <v>7</v>
      </c>
      <c r="D10" s="153" t="s">
        <v>99</v>
      </c>
      <c r="E10" s="154" t="s">
        <v>526</v>
      </c>
      <c r="F10" s="299">
        <f>statement!C110</f>
        <v>0</v>
      </c>
      <c r="G10" s="197" t="s">
        <v>800</v>
      </c>
      <c r="H10" s="197" t="s">
        <v>801</v>
      </c>
      <c r="I10" s="197" t="s">
        <v>800</v>
      </c>
    </row>
    <row r="11" spans="1:9" ht="15.75" thickBot="1">
      <c r="A11" s="173">
        <v>10</v>
      </c>
      <c r="B11">
        <v>2022</v>
      </c>
      <c r="C11" s="71">
        <v>71</v>
      </c>
      <c r="D11" s="1" t="s">
        <v>100</v>
      </c>
      <c r="E11" s="2" t="s">
        <v>527</v>
      </c>
      <c r="F11" s="299">
        <f>statement!C111</f>
        <v>0</v>
      </c>
      <c r="G11" s="197" t="s">
        <v>801</v>
      </c>
      <c r="H11" s="197" t="s">
        <v>800</v>
      </c>
      <c r="I11" s="197" t="s">
        <v>800</v>
      </c>
    </row>
    <row r="12" spans="1:9" ht="15.75" thickBot="1">
      <c r="A12">
        <v>11</v>
      </c>
      <c r="B12">
        <v>2022</v>
      </c>
      <c r="C12" s="71">
        <v>72</v>
      </c>
      <c r="D12" s="1" t="s">
        <v>562</v>
      </c>
      <c r="E12" s="2" t="s">
        <v>528</v>
      </c>
      <c r="F12" s="299">
        <f>statement!C112</f>
        <v>0</v>
      </c>
      <c r="G12" s="197" t="s">
        <v>801</v>
      </c>
      <c r="H12" s="197" t="s">
        <v>800</v>
      </c>
      <c r="I12" s="197" t="s">
        <v>800</v>
      </c>
    </row>
    <row r="13" spans="1:9" ht="15.75" thickBot="1">
      <c r="A13">
        <v>12</v>
      </c>
      <c r="B13">
        <v>2022</v>
      </c>
      <c r="C13" s="71">
        <v>73</v>
      </c>
      <c r="D13" s="1" t="s">
        <v>101</v>
      </c>
      <c r="E13" s="2" t="s">
        <v>529</v>
      </c>
      <c r="F13" s="299">
        <f>statement!C113</f>
        <v>0</v>
      </c>
      <c r="G13" s="197" t="s">
        <v>801</v>
      </c>
      <c r="H13" s="197" t="s">
        <v>800</v>
      </c>
      <c r="I13" s="197" t="s">
        <v>800</v>
      </c>
    </row>
    <row r="14" spans="1:9" ht="15.75" thickBot="1">
      <c r="A14" s="173">
        <v>13</v>
      </c>
      <c r="B14">
        <v>2022</v>
      </c>
      <c r="C14" s="71" t="s">
        <v>802</v>
      </c>
      <c r="D14" s="153" t="s">
        <v>99</v>
      </c>
      <c r="E14" s="154" t="s">
        <v>526</v>
      </c>
      <c r="F14" s="299">
        <f>statement!C114</f>
        <v>0</v>
      </c>
      <c r="G14" s="197" t="s">
        <v>800</v>
      </c>
      <c r="H14" s="197" t="s">
        <v>801</v>
      </c>
      <c r="I14" s="197" t="s">
        <v>800</v>
      </c>
    </row>
    <row r="15" spans="1:9" ht="15.75" thickBot="1">
      <c r="A15">
        <v>14</v>
      </c>
      <c r="B15">
        <v>2022</v>
      </c>
      <c r="C15" s="71">
        <v>8</v>
      </c>
      <c r="D15" s="155" t="s">
        <v>102</v>
      </c>
      <c r="E15" s="156" t="s">
        <v>530</v>
      </c>
      <c r="F15" s="299">
        <f>statement!C115</f>
        <v>0</v>
      </c>
      <c r="G15" s="197" t="s">
        <v>800</v>
      </c>
      <c r="H15" s="197" t="s">
        <v>800</v>
      </c>
      <c r="I15" s="197" t="s">
        <v>801</v>
      </c>
    </row>
    <row r="16" spans="1:9" ht="15.75" thickBot="1">
      <c r="A16">
        <v>15</v>
      </c>
      <c r="B16">
        <v>2022</v>
      </c>
      <c r="C16" s="71">
        <v>81</v>
      </c>
      <c r="D16" t="s">
        <v>819</v>
      </c>
      <c r="E16" t="s">
        <v>531</v>
      </c>
      <c r="F16" s="299">
        <f>statement!C116</f>
        <v>0</v>
      </c>
      <c r="G16" s="197" t="s">
        <v>801</v>
      </c>
      <c r="H16" s="197" t="s">
        <v>800</v>
      </c>
      <c r="I16" s="197" t="s">
        <v>800</v>
      </c>
    </row>
    <row r="17" spans="1:9" ht="15.75" thickBot="1">
      <c r="A17" s="173">
        <v>16</v>
      </c>
      <c r="B17">
        <v>2022</v>
      </c>
      <c r="C17" s="71">
        <v>82</v>
      </c>
      <c r="D17" s="1" t="s">
        <v>104</v>
      </c>
      <c r="E17" s="2" t="s">
        <v>532</v>
      </c>
      <c r="F17" s="299">
        <f>statement!C117</f>
        <v>0</v>
      </c>
      <c r="G17" s="197" t="s">
        <v>801</v>
      </c>
      <c r="H17" s="197" t="s">
        <v>800</v>
      </c>
      <c r="I17" s="197" t="s">
        <v>800</v>
      </c>
    </row>
    <row r="18" spans="1:9" ht="15.75" thickBot="1">
      <c r="A18">
        <v>17</v>
      </c>
      <c r="B18">
        <v>2022</v>
      </c>
      <c r="C18" s="71">
        <v>83</v>
      </c>
      <c r="D18" s="1" t="s">
        <v>105</v>
      </c>
      <c r="E18" s="2" t="s">
        <v>533</v>
      </c>
      <c r="F18" s="299">
        <f>statement!C118</f>
        <v>0</v>
      </c>
      <c r="G18" s="197" t="s">
        <v>801</v>
      </c>
      <c r="H18" s="197" t="s">
        <v>800</v>
      </c>
      <c r="I18" s="197" t="s">
        <v>800</v>
      </c>
    </row>
    <row r="19" spans="1:9" ht="15.75" thickBot="1">
      <c r="A19">
        <v>18</v>
      </c>
      <c r="B19">
        <v>2022</v>
      </c>
      <c r="C19" s="71" t="s">
        <v>803</v>
      </c>
      <c r="D19" s="153" t="s">
        <v>99</v>
      </c>
      <c r="E19" s="154" t="s">
        <v>526</v>
      </c>
      <c r="F19" s="299">
        <f>statement!C119</f>
        <v>0</v>
      </c>
      <c r="G19" s="197" t="s">
        <v>800</v>
      </c>
      <c r="H19" s="197" t="s">
        <v>801</v>
      </c>
      <c r="I19" s="197" t="s">
        <v>800</v>
      </c>
    </row>
    <row r="20" spans="1:9" ht="15.75" thickBot="1">
      <c r="A20" s="173">
        <v>19</v>
      </c>
      <c r="B20">
        <v>2022</v>
      </c>
      <c r="C20" s="71">
        <v>9</v>
      </c>
      <c r="D20" s="159" t="s">
        <v>106</v>
      </c>
      <c r="E20" s="160" t="s">
        <v>534</v>
      </c>
      <c r="F20" s="299">
        <f>statement!C120</f>
        <v>0</v>
      </c>
      <c r="G20" s="197" t="s">
        <v>801</v>
      </c>
      <c r="H20" s="197" t="s">
        <v>800</v>
      </c>
      <c r="I20" s="197" t="s">
        <v>800</v>
      </c>
    </row>
    <row r="21" spans="1:9" ht="15.75" thickBot="1">
      <c r="A21">
        <v>20</v>
      </c>
      <c r="B21">
        <v>2022</v>
      </c>
      <c r="C21" s="71">
        <v>91</v>
      </c>
      <c r="D21" s="1" t="s">
        <v>107</v>
      </c>
      <c r="E21" s="2" t="s">
        <v>535</v>
      </c>
      <c r="F21" s="299">
        <f>statement!C121</f>
        <v>0</v>
      </c>
      <c r="G21" s="197" t="s">
        <v>801</v>
      </c>
      <c r="H21" s="197" t="s">
        <v>800</v>
      </c>
      <c r="I21" s="197" t="s">
        <v>800</v>
      </c>
    </row>
    <row r="22" spans="1:9" ht="15.75" thickBot="1">
      <c r="A22">
        <v>21</v>
      </c>
      <c r="B22">
        <v>2022</v>
      </c>
      <c r="C22" s="71">
        <v>92</v>
      </c>
      <c r="D22" s="1" t="s">
        <v>108</v>
      </c>
      <c r="E22" s="2" t="s">
        <v>536</v>
      </c>
      <c r="F22" s="299">
        <f>statement!C122</f>
        <v>0</v>
      </c>
      <c r="G22" s="197" t="s">
        <v>801</v>
      </c>
      <c r="H22" s="197" t="s">
        <v>800</v>
      </c>
      <c r="I22" s="197" t="s">
        <v>800</v>
      </c>
    </row>
    <row r="23" spans="1:9" ht="15.75" thickBot="1">
      <c r="A23" s="173">
        <v>22</v>
      </c>
      <c r="B23">
        <v>2022</v>
      </c>
      <c r="C23" s="71" t="s">
        <v>804</v>
      </c>
      <c r="D23" s="159" t="s">
        <v>109</v>
      </c>
      <c r="E23" s="161" t="s">
        <v>537</v>
      </c>
      <c r="F23" s="299">
        <f>statement!C123</f>
        <v>0</v>
      </c>
      <c r="G23" s="197" t="s">
        <v>800</v>
      </c>
      <c r="H23" s="197" t="s">
        <v>801</v>
      </c>
      <c r="I23" s="197" t="s">
        <v>800</v>
      </c>
    </row>
    <row r="24" spans="1:9">
      <c r="E24" s="195"/>
    </row>
  </sheetData>
  <sheetProtection algorithmName="SHA-512" hashValue="+mXmn7G6l4oi4INWL/wysIPFXXB5ODwbKmXUf0/eENcqBVl2Nq7o5QoVlHA0NAwJGSLjC/BTVwB4+LGsqdBckw==" saltValue="3CoFCkjWc0JAn/kqC0hsCA==" spinCount="100000" sheet="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40"/>
  <sheetViews>
    <sheetView rightToLeft="1" topLeftCell="A13" workbookViewId="0">
      <selection activeCell="H13" sqref="H13"/>
    </sheetView>
  </sheetViews>
  <sheetFormatPr defaultColWidth="9.140625" defaultRowHeight="15"/>
  <cols>
    <col min="1" max="1" width="4.7109375" style="112" customWidth="1"/>
    <col min="2" max="3" width="15.7109375" style="112" customWidth="1"/>
    <col min="4" max="4" width="24.5703125" style="112" customWidth="1"/>
    <col min="5" max="5" width="35" style="112" customWidth="1"/>
    <col min="6" max="6" width="39.28515625" style="112" customWidth="1"/>
    <col min="7" max="7" width="15.7109375" style="112" customWidth="1"/>
    <col min="8" max="8" width="18.140625" style="112" customWidth="1"/>
    <col min="9" max="16384" width="9.140625" style="112"/>
  </cols>
  <sheetData>
    <row r="1" spans="1:9" ht="23.25" customHeight="1">
      <c r="A1" s="362" t="s">
        <v>704</v>
      </c>
      <c r="B1" s="362"/>
      <c r="C1" s="362"/>
      <c r="D1" s="362"/>
      <c r="E1" s="362"/>
      <c r="F1" s="362"/>
      <c r="G1" s="362"/>
      <c r="H1" s="362"/>
      <c r="I1" s="362"/>
    </row>
    <row r="2" spans="1:9" ht="18.75" customHeight="1">
      <c r="A2" s="368" t="s">
        <v>705</v>
      </c>
      <c r="B2" s="368" t="s">
        <v>706</v>
      </c>
      <c r="C2" s="146" t="s">
        <v>707</v>
      </c>
      <c r="D2" s="368" t="s">
        <v>708</v>
      </c>
      <c r="E2" s="366" t="s">
        <v>709</v>
      </c>
      <c r="F2" s="366" t="s">
        <v>759</v>
      </c>
      <c r="G2" s="366" t="s">
        <v>710</v>
      </c>
      <c r="H2" s="364" t="s">
        <v>762</v>
      </c>
      <c r="I2" s="365"/>
    </row>
    <row r="3" spans="1:9" ht="18.75">
      <c r="A3" s="368"/>
      <c r="B3" s="368"/>
      <c r="C3" s="146" t="s">
        <v>760</v>
      </c>
      <c r="D3" s="368"/>
      <c r="E3" s="367"/>
      <c r="F3" s="367"/>
      <c r="G3" s="367"/>
      <c r="H3" s="364" t="s">
        <v>763</v>
      </c>
      <c r="I3" s="365"/>
    </row>
    <row r="4" spans="1:9" ht="38.25" thickBot="1">
      <c r="A4" s="147"/>
      <c r="B4" s="147" t="s">
        <v>757</v>
      </c>
      <c r="C4" s="147" t="s">
        <v>758</v>
      </c>
      <c r="D4" s="147" t="s">
        <v>761</v>
      </c>
      <c r="E4" s="147"/>
      <c r="F4" s="147"/>
      <c r="G4" s="147" t="s">
        <v>766</v>
      </c>
      <c r="H4" s="128" t="s">
        <v>764</v>
      </c>
      <c r="I4" s="128" t="s">
        <v>765</v>
      </c>
    </row>
    <row r="5" spans="1:9" ht="15" customHeight="1">
      <c r="A5" s="331">
        <v>1</v>
      </c>
      <c r="B5" s="334" t="s">
        <v>756</v>
      </c>
      <c r="C5" s="360">
        <v>0.2</v>
      </c>
      <c r="D5" s="369" t="s">
        <v>768</v>
      </c>
      <c r="E5" s="120" t="s">
        <v>711</v>
      </c>
      <c r="F5" s="129" t="s">
        <v>714</v>
      </c>
      <c r="G5" s="122">
        <v>1</v>
      </c>
      <c r="H5" s="123">
        <f>statement!$C$30</f>
        <v>0</v>
      </c>
      <c r="I5" s="350" t="e">
        <f>IF(AND((H7&gt;1.1),(H7&lt;=2)),100,IF(H7&gt;2,70,30))/100</f>
        <v>#DIV/0!</v>
      </c>
    </row>
    <row r="6" spans="1:9" ht="15" customHeight="1">
      <c r="A6" s="332"/>
      <c r="B6" s="335"/>
      <c r="C6" s="361"/>
      <c r="D6" s="370"/>
      <c r="E6" s="113" t="s">
        <v>712</v>
      </c>
      <c r="F6" s="117" t="s">
        <v>715</v>
      </c>
      <c r="G6" s="114">
        <v>0.7</v>
      </c>
      <c r="H6" s="115">
        <f>statement!$C$60</f>
        <v>0</v>
      </c>
      <c r="I6" s="351"/>
    </row>
    <row r="7" spans="1:9" ht="19.5" thickBot="1">
      <c r="A7" s="333"/>
      <c r="B7" s="336"/>
      <c r="C7" s="363"/>
      <c r="D7" s="371"/>
      <c r="E7" s="124" t="s">
        <v>713</v>
      </c>
      <c r="F7" s="130" t="s">
        <v>716</v>
      </c>
      <c r="G7" s="126">
        <v>0.3</v>
      </c>
      <c r="H7" s="127" t="e">
        <f>H5/H6</f>
        <v>#DIV/0!</v>
      </c>
      <c r="I7" s="352"/>
    </row>
    <row r="8" spans="1:9" ht="18.75" customHeight="1">
      <c r="A8" s="340">
        <v>2</v>
      </c>
      <c r="B8" s="343" t="s">
        <v>771</v>
      </c>
      <c r="C8" s="346">
        <v>0.2</v>
      </c>
      <c r="D8" s="322" t="s">
        <v>767</v>
      </c>
      <c r="E8" s="120" t="s">
        <v>711</v>
      </c>
      <c r="F8" s="121" t="s">
        <v>714</v>
      </c>
      <c r="G8" s="122">
        <v>1</v>
      </c>
      <c r="H8" s="123">
        <f>statement!$C$30</f>
        <v>0</v>
      </c>
      <c r="I8" s="350" t="e">
        <f>IF(AND((H10&gt;1.1),(H10&lt;=2)),100,IF(H10&gt;2,70,30))/100</f>
        <v>#DIV/0!</v>
      </c>
    </row>
    <row r="9" spans="1:9" ht="18.75">
      <c r="A9" s="341"/>
      <c r="B9" s="344"/>
      <c r="C9" s="347"/>
      <c r="D9" s="323"/>
      <c r="E9" s="113" t="s">
        <v>712</v>
      </c>
      <c r="F9" s="148" t="s">
        <v>715</v>
      </c>
      <c r="G9" s="114">
        <v>0.7</v>
      </c>
      <c r="H9" s="115">
        <f>statement!$C$60</f>
        <v>0</v>
      </c>
      <c r="I9" s="351"/>
    </row>
    <row r="10" spans="1:9" ht="19.5" thickBot="1">
      <c r="A10" s="341"/>
      <c r="B10" s="344"/>
      <c r="C10" s="347"/>
      <c r="D10" s="324"/>
      <c r="E10" s="124" t="s">
        <v>719</v>
      </c>
      <c r="F10" s="125" t="s">
        <v>716</v>
      </c>
      <c r="G10" s="126">
        <v>0.3</v>
      </c>
      <c r="H10" s="127" t="e">
        <f>H8/H9</f>
        <v>#DIV/0!</v>
      </c>
      <c r="I10" s="352"/>
    </row>
    <row r="11" spans="1:9" ht="18.75" customHeight="1">
      <c r="A11" s="341"/>
      <c r="B11" s="344"/>
      <c r="C11" s="347"/>
      <c r="D11" s="322" t="s">
        <v>769</v>
      </c>
      <c r="E11" s="120" t="s">
        <v>782</v>
      </c>
      <c r="F11" s="121" t="s">
        <v>720</v>
      </c>
      <c r="G11" s="122">
        <v>1</v>
      </c>
      <c r="H11" s="134">
        <f>statement!$C$29</f>
        <v>0</v>
      </c>
      <c r="I11" s="325" t="e">
        <f>IF(AND((H15&gt;1.1),(H15&lt;=20)),100,IF(H15&gt;20,60,40))/100</f>
        <v>#DIV/0!</v>
      </c>
    </row>
    <row r="12" spans="1:9" ht="18.75">
      <c r="A12" s="341"/>
      <c r="B12" s="344"/>
      <c r="C12" s="347"/>
      <c r="D12" s="323"/>
      <c r="E12" s="113" t="s">
        <v>718</v>
      </c>
      <c r="F12" s="148" t="s">
        <v>721</v>
      </c>
      <c r="G12" s="114">
        <v>0.6</v>
      </c>
      <c r="H12" s="115">
        <f>statement!$C$27</f>
        <v>0</v>
      </c>
      <c r="I12" s="326"/>
    </row>
    <row r="13" spans="1:9" ht="18.75" customHeight="1">
      <c r="A13" s="341"/>
      <c r="B13" s="344"/>
      <c r="C13" s="347"/>
      <c r="D13" s="323"/>
      <c r="E13" s="113" t="s">
        <v>717</v>
      </c>
      <c r="F13" s="353" t="s">
        <v>716</v>
      </c>
      <c r="G13" s="356">
        <v>0.4</v>
      </c>
      <c r="H13" s="145">
        <f>statement!C17+statement!C18</f>
        <v>0</v>
      </c>
      <c r="I13" s="326"/>
    </row>
    <row r="14" spans="1:9" ht="18.75" customHeight="1">
      <c r="A14" s="341"/>
      <c r="B14" s="344"/>
      <c r="C14" s="347"/>
      <c r="D14" s="323"/>
      <c r="E14" s="113" t="s">
        <v>770</v>
      </c>
      <c r="F14" s="354"/>
      <c r="G14" s="357"/>
      <c r="H14" s="115">
        <f>statement!$C$26</f>
        <v>0</v>
      </c>
      <c r="I14" s="326"/>
    </row>
    <row r="15" spans="1:9" ht="18.75" customHeight="1" thickBot="1">
      <c r="A15" s="341"/>
      <c r="B15" s="344"/>
      <c r="C15" s="347"/>
      <c r="D15" s="324"/>
      <c r="E15" s="124" t="s">
        <v>784</v>
      </c>
      <c r="F15" s="355"/>
      <c r="G15" s="358"/>
      <c r="H15" s="135" t="e">
        <f>(H11+H12+H13+H14)/H9</f>
        <v>#DIV/0!</v>
      </c>
      <c r="I15" s="327"/>
    </row>
    <row r="16" spans="1:9" ht="15" customHeight="1">
      <c r="A16" s="341"/>
      <c r="B16" s="344"/>
      <c r="C16" s="347"/>
      <c r="D16" s="322" t="s">
        <v>775</v>
      </c>
      <c r="E16" s="316" t="s">
        <v>783</v>
      </c>
      <c r="F16" s="121" t="s">
        <v>722</v>
      </c>
      <c r="G16" s="122">
        <v>1</v>
      </c>
      <c r="H16" s="319" t="e">
        <f>(H12+H13)/H9</f>
        <v>#DIV/0!</v>
      </c>
      <c r="I16" s="325" t="e">
        <f>IF(AND((H16&gt;1),(H16&lt;=5)),100,IF(H16&gt;5,70,30))/100</f>
        <v>#DIV/0!</v>
      </c>
    </row>
    <row r="17" spans="1:9" ht="15" customHeight="1">
      <c r="A17" s="341"/>
      <c r="B17" s="344"/>
      <c r="C17" s="347"/>
      <c r="D17" s="323"/>
      <c r="E17" s="317"/>
      <c r="F17" s="148" t="s">
        <v>723</v>
      </c>
      <c r="G17" s="119">
        <v>0.7</v>
      </c>
      <c r="H17" s="320"/>
      <c r="I17" s="326"/>
    </row>
    <row r="18" spans="1:9" ht="19.5" thickBot="1">
      <c r="A18" s="342"/>
      <c r="B18" s="345"/>
      <c r="C18" s="359"/>
      <c r="D18" s="324"/>
      <c r="E18" s="318"/>
      <c r="F18" s="125" t="s">
        <v>749</v>
      </c>
      <c r="G18" s="126">
        <v>0.3</v>
      </c>
      <c r="H18" s="321"/>
      <c r="I18" s="327"/>
    </row>
    <row r="19" spans="1:9" ht="18.75" customHeight="1" thickBot="1">
      <c r="A19" s="331">
        <v>3</v>
      </c>
      <c r="B19" s="334" t="s">
        <v>724</v>
      </c>
      <c r="C19" s="360">
        <v>0.2</v>
      </c>
      <c r="D19" s="322" t="s">
        <v>772</v>
      </c>
      <c r="E19" s="120" t="s">
        <v>725</v>
      </c>
      <c r="F19" s="121" t="s">
        <v>721</v>
      </c>
      <c r="G19" s="136">
        <v>1</v>
      </c>
      <c r="H19" s="134">
        <f>statement!$C$68</f>
        <v>0</v>
      </c>
      <c r="I19" s="325" t="e">
        <f>IF(AND((H21&gt;=1),(H21&lt;=5)),100,IF(H21&gt;5,80,20))/100</f>
        <v>#DIV/0!</v>
      </c>
    </row>
    <row r="20" spans="1:9" ht="18.75">
      <c r="A20" s="332"/>
      <c r="B20" s="335"/>
      <c r="C20" s="361"/>
      <c r="D20" s="323"/>
      <c r="E20" s="113" t="s">
        <v>726</v>
      </c>
      <c r="F20" s="121" t="s">
        <v>773</v>
      </c>
      <c r="G20" s="118">
        <v>0.8</v>
      </c>
      <c r="H20" s="115">
        <f>statement!$C$70</f>
        <v>0</v>
      </c>
      <c r="I20" s="326"/>
    </row>
    <row r="21" spans="1:9" ht="19.5" thickBot="1">
      <c r="A21" s="332"/>
      <c r="B21" s="335"/>
      <c r="C21" s="361"/>
      <c r="D21" s="324"/>
      <c r="E21" s="124" t="s">
        <v>730</v>
      </c>
      <c r="F21" s="125" t="s">
        <v>749</v>
      </c>
      <c r="G21" s="137">
        <v>0.2</v>
      </c>
      <c r="H21" s="127" t="e">
        <f>H19/H20</f>
        <v>#DIV/0!</v>
      </c>
      <c r="I21" s="327"/>
    </row>
    <row r="22" spans="1:9" ht="18.75" customHeight="1">
      <c r="A22" s="332"/>
      <c r="B22" s="335"/>
      <c r="C22" s="361"/>
      <c r="D22" s="322" t="s">
        <v>774</v>
      </c>
      <c r="E22" s="120" t="s">
        <v>729</v>
      </c>
      <c r="F22" s="129" t="s">
        <v>732</v>
      </c>
      <c r="G22" s="136">
        <v>1</v>
      </c>
      <c r="H22" s="134">
        <f>statement!C94</f>
        <v>0</v>
      </c>
      <c r="I22" s="325" t="e">
        <f>IF(AND((H24&gt;=0.1),(H24&lt;3)),70,IF(H24&gt;=3,100,30))/100</f>
        <v>#DIV/0!</v>
      </c>
    </row>
    <row r="23" spans="1:9" ht="18.75">
      <c r="A23" s="332"/>
      <c r="B23" s="335"/>
      <c r="C23" s="361"/>
      <c r="D23" s="323"/>
      <c r="E23" s="113" t="s">
        <v>727</v>
      </c>
      <c r="F23" s="117" t="s">
        <v>733</v>
      </c>
      <c r="G23" s="118">
        <v>0.7</v>
      </c>
      <c r="H23" s="115">
        <f>statement!C31</f>
        <v>0</v>
      </c>
      <c r="I23" s="326"/>
    </row>
    <row r="24" spans="1:9" ht="19.5" thickBot="1">
      <c r="A24" s="332"/>
      <c r="B24" s="335"/>
      <c r="C24" s="361"/>
      <c r="D24" s="324"/>
      <c r="E24" s="124" t="s">
        <v>776</v>
      </c>
      <c r="F24" s="130" t="s">
        <v>731</v>
      </c>
      <c r="G24" s="137">
        <v>0.3</v>
      </c>
      <c r="H24" s="127" t="e">
        <f>H22/H23</f>
        <v>#DIV/0!</v>
      </c>
      <c r="I24" s="327"/>
    </row>
    <row r="25" spans="1:9" ht="18.75">
      <c r="A25" s="332"/>
      <c r="B25" s="335"/>
      <c r="C25" s="338"/>
      <c r="D25" s="322" t="s">
        <v>777</v>
      </c>
      <c r="E25" s="120" t="s">
        <v>729</v>
      </c>
      <c r="F25" s="138" t="s">
        <v>721</v>
      </c>
      <c r="G25" s="136">
        <v>1</v>
      </c>
      <c r="H25" s="134">
        <f>H22</f>
        <v>0</v>
      </c>
      <c r="I25" s="325" t="e">
        <f>IF(AND((H27&gt;=0.1),(H27&lt;20)),80,IF(H27&gt;=20,100,20))/100</f>
        <v>#DIV/0!</v>
      </c>
    </row>
    <row r="26" spans="1:9" ht="18.75">
      <c r="A26" s="332"/>
      <c r="B26" s="335"/>
      <c r="C26" s="338"/>
      <c r="D26" s="323"/>
      <c r="E26" s="113" t="s">
        <v>728</v>
      </c>
      <c r="F26" s="139" t="s">
        <v>734</v>
      </c>
      <c r="G26" s="116">
        <v>0.8</v>
      </c>
      <c r="H26" s="115">
        <f>statement!C42</f>
        <v>0</v>
      </c>
      <c r="I26" s="326"/>
    </row>
    <row r="27" spans="1:9" ht="19.5" thickBot="1">
      <c r="A27" s="333"/>
      <c r="B27" s="336"/>
      <c r="C27" s="339"/>
      <c r="D27" s="324"/>
      <c r="E27" s="144" t="s">
        <v>778</v>
      </c>
      <c r="F27" s="140" t="s">
        <v>735</v>
      </c>
      <c r="G27" s="137">
        <v>0.2</v>
      </c>
      <c r="H27" s="143" t="e">
        <f>H25/H26</f>
        <v>#DIV/0!</v>
      </c>
      <c r="I27" s="327"/>
    </row>
    <row r="28" spans="1:9" ht="18.75" customHeight="1">
      <c r="A28" s="340">
        <v>4</v>
      </c>
      <c r="B28" s="343" t="s">
        <v>736</v>
      </c>
      <c r="C28" s="346">
        <v>0.2</v>
      </c>
      <c r="D28" s="322" t="s">
        <v>779</v>
      </c>
      <c r="E28" s="141" t="s">
        <v>737</v>
      </c>
      <c r="F28" s="129" t="s">
        <v>743</v>
      </c>
      <c r="G28" s="136">
        <v>1</v>
      </c>
      <c r="H28" s="134">
        <f>statement!C61</f>
        <v>0</v>
      </c>
      <c r="I28" s="325" t="e">
        <f>IF(AND((H30&gt;=0.4),(H30&lt;=0.6)),70,IF(H30&lt;0.4,100,30))/100</f>
        <v>#DIV/0!</v>
      </c>
    </row>
    <row r="29" spans="1:9" ht="18.75" customHeight="1">
      <c r="A29" s="341"/>
      <c r="B29" s="344"/>
      <c r="C29" s="347"/>
      <c r="D29" s="323"/>
      <c r="E29" s="113" t="s">
        <v>727</v>
      </c>
      <c r="F29" s="117" t="s">
        <v>744</v>
      </c>
      <c r="G29" s="118">
        <v>0.7</v>
      </c>
      <c r="H29" s="115">
        <f>statement!$C$31</f>
        <v>0</v>
      </c>
      <c r="I29" s="326"/>
    </row>
    <row r="30" spans="1:9" ht="19.5" thickBot="1">
      <c r="A30" s="341"/>
      <c r="B30" s="344"/>
      <c r="C30" s="347"/>
      <c r="D30" s="324"/>
      <c r="E30" s="124" t="s">
        <v>740</v>
      </c>
      <c r="F30" s="130" t="s">
        <v>745</v>
      </c>
      <c r="G30" s="137">
        <v>0.3</v>
      </c>
      <c r="H30" s="127" t="e">
        <f>H28/H29</f>
        <v>#DIV/0!</v>
      </c>
      <c r="I30" s="327"/>
    </row>
    <row r="31" spans="1:9" ht="18.75" customHeight="1" thickBot="1">
      <c r="A31" s="341"/>
      <c r="B31" s="344"/>
      <c r="C31" s="347"/>
      <c r="D31" s="322" t="s">
        <v>780</v>
      </c>
      <c r="E31" s="141" t="s">
        <v>737</v>
      </c>
      <c r="F31" s="130" t="s">
        <v>735</v>
      </c>
      <c r="G31" s="136">
        <v>1</v>
      </c>
      <c r="H31" s="134">
        <f>H28</f>
        <v>0</v>
      </c>
      <c r="I31" s="325" t="e">
        <f>IF(AND((H33&gt;=0),(H33&lt;=0.6)),60,IF(H33&lt;0,100,40))/100</f>
        <v>#DIV/0!</v>
      </c>
    </row>
    <row r="32" spans="1:9" ht="18.75" customHeight="1" thickBot="1">
      <c r="A32" s="341"/>
      <c r="B32" s="344"/>
      <c r="C32" s="347"/>
      <c r="D32" s="323"/>
      <c r="E32" s="113" t="s">
        <v>728</v>
      </c>
      <c r="F32" s="130" t="s">
        <v>746</v>
      </c>
      <c r="G32" s="118">
        <v>0.6</v>
      </c>
      <c r="H32" s="115">
        <f>statement!C42</f>
        <v>0</v>
      </c>
      <c r="I32" s="326"/>
    </row>
    <row r="33" spans="1:9" ht="19.5" thickBot="1">
      <c r="A33" s="341"/>
      <c r="B33" s="344"/>
      <c r="C33" s="347"/>
      <c r="D33" s="324"/>
      <c r="E33" s="124" t="s">
        <v>741</v>
      </c>
      <c r="F33" s="130" t="s">
        <v>745</v>
      </c>
      <c r="G33" s="137">
        <v>0.4</v>
      </c>
      <c r="H33" s="127" t="e">
        <f>H31/H32</f>
        <v>#DIV/0!</v>
      </c>
      <c r="I33" s="327"/>
    </row>
    <row r="34" spans="1:9" ht="18.75" customHeight="1" thickBot="1">
      <c r="A34" s="341"/>
      <c r="B34" s="344"/>
      <c r="C34" s="348"/>
      <c r="D34" s="322" t="s">
        <v>781</v>
      </c>
      <c r="E34" s="141" t="s">
        <v>738</v>
      </c>
      <c r="F34" s="129" t="s">
        <v>747</v>
      </c>
      <c r="G34" s="136">
        <v>1</v>
      </c>
      <c r="H34" s="134">
        <f>statement!C76</f>
        <v>0</v>
      </c>
      <c r="I34" s="325" t="e">
        <f>IF(AND((H36&gt;=1),(H36&lt;=2.99)),60,IF(H36&lt;1,40,100))/100</f>
        <v>#DIV/0!</v>
      </c>
    </row>
    <row r="35" spans="1:9" ht="19.5" thickBot="1">
      <c r="A35" s="341"/>
      <c r="B35" s="344"/>
      <c r="C35" s="348"/>
      <c r="D35" s="323"/>
      <c r="E35" s="141" t="s">
        <v>739</v>
      </c>
      <c r="F35" s="117" t="s">
        <v>748</v>
      </c>
      <c r="G35" s="116">
        <v>0.6</v>
      </c>
      <c r="H35" s="115">
        <f>statement!C81</f>
        <v>0</v>
      </c>
      <c r="I35" s="326"/>
    </row>
    <row r="36" spans="1:9" ht="19.5" thickBot="1">
      <c r="A36" s="342"/>
      <c r="B36" s="345"/>
      <c r="C36" s="349"/>
      <c r="D36" s="324"/>
      <c r="E36" s="141" t="s">
        <v>742</v>
      </c>
      <c r="F36" s="130" t="s">
        <v>749</v>
      </c>
      <c r="G36" s="137">
        <v>0.4</v>
      </c>
      <c r="H36" s="142" t="e">
        <f>ABS(H34/H35)</f>
        <v>#DIV/0!</v>
      </c>
      <c r="I36" s="327"/>
    </row>
    <row r="37" spans="1:9" ht="31.5" customHeight="1">
      <c r="A37" s="331">
        <v>5</v>
      </c>
      <c r="B37" s="334" t="s">
        <v>750</v>
      </c>
      <c r="C37" s="337">
        <v>0.2</v>
      </c>
      <c r="D37" s="328" t="s">
        <v>751</v>
      </c>
      <c r="E37" s="316"/>
      <c r="F37" s="129" t="s">
        <v>752</v>
      </c>
      <c r="G37" s="136">
        <v>1</v>
      </c>
      <c r="H37" s="120"/>
      <c r="I37" s="131"/>
    </row>
    <row r="38" spans="1:9" ht="18.75">
      <c r="A38" s="332"/>
      <c r="B38" s="335"/>
      <c r="C38" s="338"/>
      <c r="D38" s="329"/>
      <c r="E38" s="317"/>
      <c r="F38" s="117" t="s">
        <v>753</v>
      </c>
      <c r="G38" s="118">
        <v>0.8</v>
      </c>
      <c r="H38" s="113"/>
      <c r="I38" s="132"/>
    </row>
    <row r="39" spans="1:9" ht="18.75">
      <c r="A39" s="332"/>
      <c r="B39" s="335"/>
      <c r="C39" s="338"/>
      <c r="D39" s="329"/>
      <c r="E39" s="317"/>
      <c r="F39" s="117" t="s">
        <v>754</v>
      </c>
      <c r="G39" s="118">
        <v>0.3</v>
      </c>
      <c r="H39" s="113"/>
      <c r="I39" s="132"/>
    </row>
    <row r="40" spans="1:9" ht="19.5" thickBot="1">
      <c r="A40" s="333"/>
      <c r="B40" s="336"/>
      <c r="C40" s="339"/>
      <c r="D40" s="330"/>
      <c r="E40" s="318"/>
      <c r="F40" s="130" t="s">
        <v>755</v>
      </c>
      <c r="G40" s="137">
        <v>0</v>
      </c>
      <c r="H40" s="124"/>
      <c r="I40" s="133"/>
    </row>
  </sheetData>
  <sheetProtection sheet="1" objects="1" scenarios="1"/>
  <mergeCells count="50">
    <mergeCell ref="A1:I1"/>
    <mergeCell ref="I5:I7"/>
    <mergeCell ref="A5:A7"/>
    <mergeCell ref="B5:B7"/>
    <mergeCell ref="C5:C7"/>
    <mergeCell ref="H2:I2"/>
    <mergeCell ref="H3:I3"/>
    <mergeCell ref="E2:E3"/>
    <mergeCell ref="F2:F3"/>
    <mergeCell ref="G2:G3"/>
    <mergeCell ref="D2:D3"/>
    <mergeCell ref="D5:D7"/>
    <mergeCell ref="A2:A3"/>
    <mergeCell ref="B2:B3"/>
    <mergeCell ref="A8:A18"/>
    <mergeCell ref="B8:B18"/>
    <mergeCell ref="C8:C18"/>
    <mergeCell ref="A19:A27"/>
    <mergeCell ref="B19:B27"/>
    <mergeCell ref="C19:C27"/>
    <mergeCell ref="I8:I10"/>
    <mergeCell ref="D11:D15"/>
    <mergeCell ref="F13:F15"/>
    <mergeCell ref="G13:G15"/>
    <mergeCell ref="I11:I15"/>
    <mergeCell ref="D8:D10"/>
    <mergeCell ref="E37:E40"/>
    <mergeCell ref="I34:I36"/>
    <mergeCell ref="D28:D30"/>
    <mergeCell ref="D37:D40"/>
    <mergeCell ref="A37:A40"/>
    <mergeCell ref="B37:B40"/>
    <mergeCell ref="C37:C40"/>
    <mergeCell ref="I31:I33"/>
    <mergeCell ref="A28:A36"/>
    <mergeCell ref="B28:B36"/>
    <mergeCell ref="C28:C36"/>
    <mergeCell ref="D34:D36"/>
    <mergeCell ref="E16:E18"/>
    <mergeCell ref="H16:H18"/>
    <mergeCell ref="D16:D18"/>
    <mergeCell ref="I28:I30"/>
    <mergeCell ref="D31:D33"/>
    <mergeCell ref="I25:I27"/>
    <mergeCell ref="I16:I18"/>
    <mergeCell ref="D19:D21"/>
    <mergeCell ref="I19:I21"/>
    <mergeCell ref="D22:D24"/>
    <mergeCell ref="I22:I24"/>
    <mergeCell ref="D25:D2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125"/>
  <sheetViews>
    <sheetView topLeftCell="A100" workbookViewId="0">
      <selection activeCell="C126" sqref="C126"/>
    </sheetView>
  </sheetViews>
  <sheetFormatPr defaultColWidth="9.140625" defaultRowHeight="15"/>
  <cols>
    <col min="1" max="1" width="1.7109375" bestFit="1" customWidth="1"/>
    <col min="2" max="2" width="14.5703125" bestFit="1" customWidth="1"/>
    <col min="3" max="3" width="15.5703125" bestFit="1" customWidth="1"/>
    <col min="4" max="4" width="24.7109375" bestFit="1" customWidth="1"/>
    <col min="6" max="6" width="48.7109375" customWidth="1"/>
    <col min="7" max="7" width="57.28515625" customWidth="1"/>
    <col min="8" max="8" width="11.5703125" style="71" bestFit="1" customWidth="1"/>
    <col min="9" max="9" width="13" customWidth="1"/>
  </cols>
  <sheetData>
    <row r="1" spans="1:8" ht="15.75" thickBot="1"/>
    <row r="2" spans="1:8" ht="15.75" thickBot="1">
      <c r="A2" s="173"/>
      <c r="B2" s="372" t="s">
        <v>61</v>
      </c>
      <c r="C2" s="373"/>
      <c r="D2" s="374">
        <f>Summary!D8</f>
        <v>0</v>
      </c>
      <c r="E2" s="375"/>
      <c r="F2" s="375"/>
      <c r="G2" s="376"/>
    </row>
    <row r="3" spans="1:8" ht="15.75" thickBot="1">
      <c r="A3" s="173"/>
      <c r="B3" s="372" t="s">
        <v>62</v>
      </c>
      <c r="C3" s="373"/>
      <c r="D3" s="374">
        <f>Summary!D9</f>
        <v>0</v>
      </c>
      <c r="E3" s="375"/>
      <c r="F3" s="375"/>
      <c r="G3" s="376"/>
    </row>
    <row r="4" spans="1:8" ht="15.75" thickBot="1">
      <c r="A4" s="173"/>
      <c r="B4" s="372" t="s">
        <v>63</v>
      </c>
      <c r="C4" s="373"/>
      <c r="D4" s="374" t="s">
        <v>125</v>
      </c>
      <c r="E4" s="375"/>
      <c r="F4" s="375"/>
      <c r="G4" s="376"/>
    </row>
    <row r="5" spans="1:8">
      <c r="A5" s="173"/>
      <c r="B5" s="377" t="s">
        <v>64</v>
      </c>
      <c r="C5" s="378"/>
      <c r="D5" s="379" t="str">
        <f>Summary!D6</f>
        <v>01/01/2023</v>
      </c>
      <c r="E5" s="380"/>
      <c r="F5" s="380"/>
      <c r="G5" s="381"/>
    </row>
    <row r="6" spans="1:8">
      <c r="A6" s="173"/>
      <c r="B6" s="173"/>
      <c r="C6" s="173"/>
      <c r="D6" s="173"/>
      <c r="E6" s="173"/>
      <c r="F6" s="173"/>
      <c r="G6" s="173"/>
    </row>
    <row r="7" spans="1:8" ht="15.75" thickBot="1">
      <c r="A7" s="173"/>
      <c r="B7" s="173"/>
      <c r="C7" s="173"/>
      <c r="D7" s="173"/>
      <c r="E7" s="173"/>
      <c r="F7" s="173"/>
      <c r="G7" s="173" t="s">
        <v>59</v>
      </c>
    </row>
    <row r="8" spans="1:8" ht="15.75" thickBot="1">
      <c r="A8" s="173"/>
      <c r="B8" s="382" t="s">
        <v>60</v>
      </c>
      <c r="C8" s="383"/>
      <c r="D8" s="384" t="s">
        <v>58</v>
      </c>
      <c r="E8" s="384"/>
      <c r="F8" s="384"/>
      <c r="G8" s="385"/>
    </row>
    <row r="9" spans="1:8" ht="27.75" thickBot="1">
      <c r="A9" s="173"/>
      <c r="B9" s="211">
        <f>Summary!$D$6-1</f>
        <v>44926</v>
      </c>
      <c r="C9" s="210" t="str">
        <f>Summary!$D$7</f>
        <v>31/12/2024</v>
      </c>
      <c r="D9" s="174" t="s">
        <v>57</v>
      </c>
      <c r="E9" s="164" t="s">
        <v>56</v>
      </c>
      <c r="F9" s="386" t="s">
        <v>55</v>
      </c>
      <c r="G9" s="387"/>
    </row>
    <row r="10" spans="1:8" ht="15.75" thickBot="1">
      <c r="A10" s="173"/>
      <c r="B10" s="175">
        <v>5</v>
      </c>
      <c r="C10" s="174">
        <v>4</v>
      </c>
      <c r="D10" s="174">
        <v>3</v>
      </c>
      <c r="E10" s="164">
        <v>2</v>
      </c>
      <c r="F10" s="388">
        <v>1</v>
      </c>
      <c r="G10" s="373"/>
    </row>
    <row r="11" spans="1:8" ht="15.75" thickBot="1">
      <c r="A11" s="173"/>
      <c r="B11" s="176"/>
      <c r="C11" s="165"/>
      <c r="D11" s="165"/>
      <c r="E11" s="165"/>
      <c r="F11" s="163" t="s">
        <v>54</v>
      </c>
      <c r="G11" s="164" t="s">
        <v>53</v>
      </c>
      <c r="H11" s="150"/>
    </row>
    <row r="12" spans="1:8" ht="15.75" thickBot="1">
      <c r="A12" s="173"/>
      <c r="B12" s="168"/>
      <c r="C12" s="168"/>
      <c r="D12" s="177"/>
      <c r="E12" s="177"/>
      <c r="F12" s="166" t="s">
        <v>52</v>
      </c>
      <c r="G12" s="167" t="s">
        <v>36</v>
      </c>
      <c r="H12" s="150"/>
    </row>
    <row r="13" spans="1:8" ht="15.75" thickBot="1">
      <c r="A13" s="173"/>
      <c r="B13" s="198">
        <v>0</v>
      </c>
      <c r="C13" s="105">
        <f>'FA-Vehicle and Equipment'!E215</f>
        <v>0</v>
      </c>
      <c r="D13" s="178"/>
      <c r="E13" s="177"/>
      <c r="F13" s="179" t="s">
        <v>644</v>
      </c>
      <c r="G13" s="180" t="s">
        <v>641</v>
      </c>
      <c r="H13" s="150"/>
    </row>
    <row r="14" spans="1:8">
      <c r="A14" s="173"/>
      <c r="B14" s="104"/>
      <c r="C14" s="106">
        <f>'FA-Properties'!G52</f>
        <v>0</v>
      </c>
      <c r="D14" s="181"/>
      <c r="E14" s="182"/>
      <c r="F14" s="183" t="s">
        <v>647</v>
      </c>
      <c r="G14" s="184" t="s">
        <v>646</v>
      </c>
      <c r="H14" s="150"/>
    </row>
    <row r="15" spans="1:8" ht="15.75" thickBot="1">
      <c r="A15" s="173"/>
      <c r="B15" s="74"/>
      <c r="C15" s="72">
        <v>0</v>
      </c>
      <c r="D15" s="178"/>
      <c r="E15" s="178"/>
      <c r="F15" s="1" t="s">
        <v>51</v>
      </c>
      <c r="G15" s="169" t="s">
        <v>538</v>
      </c>
      <c r="H15" s="150"/>
    </row>
    <row r="16" spans="1:8" ht="15.75" thickBot="1">
      <c r="A16" s="173"/>
      <c r="B16" s="74"/>
      <c r="C16" s="72"/>
      <c r="D16" s="178"/>
      <c r="E16" s="178"/>
      <c r="F16" s="1" t="s">
        <v>50</v>
      </c>
      <c r="G16" s="2" t="s">
        <v>49</v>
      </c>
      <c r="H16" s="150"/>
    </row>
    <row r="17" spans="1:8" ht="15.75" thickBot="1">
      <c r="A17" s="173"/>
      <c r="B17" s="74"/>
      <c r="C17" s="72"/>
      <c r="D17" s="178"/>
      <c r="E17" s="178"/>
      <c r="F17" s="1" t="s">
        <v>48</v>
      </c>
      <c r="G17" s="2" t="s">
        <v>539</v>
      </c>
      <c r="H17" s="150"/>
    </row>
    <row r="18" spans="1:8" ht="15.75" customHeight="1" thickBot="1">
      <c r="A18" s="173"/>
      <c r="B18" s="198"/>
      <c r="C18" s="198">
        <v>0</v>
      </c>
      <c r="D18" s="178"/>
      <c r="E18" s="178"/>
      <c r="F18" s="200" t="s">
        <v>47</v>
      </c>
      <c r="G18" s="203" t="s">
        <v>46</v>
      </c>
      <c r="H18" s="150"/>
    </row>
    <row r="19" spans="1:8" ht="30.75" thickBot="1">
      <c r="A19" s="173"/>
      <c r="B19" s="78">
        <f>'Balance sheet Analysis'!E15</f>
        <v>0</v>
      </c>
      <c r="C19" s="79">
        <f>'Balance sheet Analysis'!D15</f>
        <v>0</v>
      </c>
      <c r="D19" s="178"/>
      <c r="E19" s="178"/>
      <c r="F19" s="179" t="s">
        <v>648</v>
      </c>
      <c r="G19" s="180" t="s">
        <v>645</v>
      </c>
      <c r="H19" s="150"/>
    </row>
    <row r="20" spans="1:8" ht="15.75" thickBot="1">
      <c r="A20" s="173"/>
      <c r="B20" s="149"/>
      <c r="C20" s="149"/>
      <c r="D20" s="178"/>
      <c r="E20" s="178"/>
      <c r="F20" s="1" t="s">
        <v>43</v>
      </c>
      <c r="G20" s="169" t="s">
        <v>42</v>
      </c>
      <c r="H20" s="150"/>
    </row>
    <row r="21" spans="1:8" ht="15.75" thickBot="1">
      <c r="A21" s="173"/>
      <c r="B21" s="149"/>
      <c r="C21" s="149">
        <v>0</v>
      </c>
      <c r="D21" s="178"/>
      <c r="E21" s="178"/>
      <c r="F21" s="1" t="s">
        <v>41</v>
      </c>
      <c r="G21" s="169" t="s">
        <v>40</v>
      </c>
      <c r="H21" s="150"/>
    </row>
    <row r="22" spans="1:8" ht="15.75" thickBot="1">
      <c r="A22" s="173"/>
      <c r="B22" s="74"/>
      <c r="C22" s="72"/>
      <c r="D22" s="178"/>
      <c r="E22" s="178"/>
      <c r="F22" s="1" t="s">
        <v>39</v>
      </c>
      <c r="G22" s="169" t="s">
        <v>591</v>
      </c>
      <c r="H22" s="150"/>
    </row>
    <row r="23" spans="1:8" ht="15.75" thickBot="1">
      <c r="A23" s="173"/>
      <c r="B23" s="74">
        <v>0</v>
      </c>
      <c r="C23" s="72">
        <v>0</v>
      </c>
      <c r="D23" s="178"/>
      <c r="E23" s="178"/>
      <c r="F23" s="1" t="s">
        <v>38</v>
      </c>
      <c r="G23" s="169" t="s">
        <v>592</v>
      </c>
      <c r="H23" s="150"/>
    </row>
    <row r="24" spans="1:8" ht="15.75" thickBot="1">
      <c r="A24" s="173"/>
      <c r="B24" s="185">
        <f>SUM(B13:B23)</f>
        <v>0</v>
      </c>
      <c r="C24" s="157">
        <f>SUM(C13:C23)</f>
        <v>0</v>
      </c>
      <c r="D24" s="178"/>
      <c r="E24" s="178"/>
      <c r="F24" s="153" t="s">
        <v>37</v>
      </c>
      <c r="G24" s="154" t="s">
        <v>36</v>
      </c>
      <c r="H24" s="150"/>
    </row>
    <row r="25" spans="1:8" ht="15.75" thickBot="1">
      <c r="A25" s="173"/>
      <c r="B25" s="186"/>
      <c r="C25" s="158"/>
      <c r="D25" s="178"/>
      <c r="E25" s="178"/>
      <c r="F25" s="163" t="s">
        <v>35</v>
      </c>
      <c r="G25" s="156" t="s">
        <v>34</v>
      </c>
      <c r="H25" s="150"/>
    </row>
    <row r="26" spans="1:8" ht="15.75" thickBot="1">
      <c r="A26" s="173"/>
      <c r="B26" s="74">
        <v>0</v>
      </c>
      <c r="C26" s="72">
        <v>0</v>
      </c>
      <c r="D26" s="178"/>
      <c r="E26" s="178"/>
      <c r="F26" s="1" t="s">
        <v>33</v>
      </c>
      <c r="G26" s="2" t="s">
        <v>540</v>
      </c>
      <c r="H26" s="150"/>
    </row>
    <row r="27" spans="1:8" ht="15.75" thickBot="1">
      <c r="A27" s="173"/>
      <c r="B27" s="196">
        <v>0</v>
      </c>
      <c r="C27" s="79">
        <f>'AR-WUP'!L109+'AR-WUP'!K109+'AR-WUP'!J109</f>
        <v>0</v>
      </c>
      <c r="D27" s="178"/>
      <c r="E27" s="178"/>
      <c r="F27" s="151" t="s">
        <v>642</v>
      </c>
      <c r="G27" s="152" t="s">
        <v>635</v>
      </c>
      <c r="H27" s="150"/>
    </row>
    <row r="28" spans="1:8" ht="15.75" thickBot="1">
      <c r="A28" s="173"/>
      <c r="B28" s="78">
        <f>'Balance sheet Analysis'!E35</f>
        <v>0</v>
      </c>
      <c r="C28" s="79">
        <f>'Balance sheet Analysis'!D35</f>
        <v>0</v>
      </c>
      <c r="D28" s="178"/>
      <c r="E28" s="178"/>
      <c r="F28" s="151" t="s">
        <v>637</v>
      </c>
      <c r="G28" s="152" t="s">
        <v>636</v>
      </c>
      <c r="H28" s="150"/>
    </row>
    <row r="29" spans="1:8" ht="15.75" thickBot="1">
      <c r="A29" s="173"/>
      <c r="B29" s="78">
        <f>'Bank Cash'!E10</f>
        <v>0</v>
      </c>
      <c r="C29" s="79">
        <f>'Bank Cash'!D10</f>
        <v>0</v>
      </c>
      <c r="D29" s="178"/>
      <c r="E29" s="178"/>
      <c r="F29" s="151" t="s">
        <v>643</v>
      </c>
      <c r="G29" s="152" t="s">
        <v>613</v>
      </c>
      <c r="H29" s="150"/>
    </row>
    <row r="30" spans="1:8" ht="15.75" thickBot="1">
      <c r="A30" s="173"/>
      <c r="B30" s="185">
        <f>SUM(B26:B29)</f>
        <v>0</v>
      </c>
      <c r="C30" s="157">
        <f>SUM(C26:C29)</f>
        <v>0</v>
      </c>
      <c r="D30" s="178"/>
      <c r="E30" s="178"/>
      <c r="F30" s="153" t="s">
        <v>31</v>
      </c>
      <c r="G30" s="154" t="s">
        <v>491</v>
      </c>
      <c r="H30" s="150"/>
    </row>
    <row r="31" spans="1:8" ht="15.75" thickBot="1">
      <c r="A31" s="173"/>
      <c r="B31" s="185">
        <f>SUM(B24,B30)</f>
        <v>0</v>
      </c>
      <c r="C31" s="157">
        <f>SUM(C24,C30)</f>
        <v>0</v>
      </c>
      <c r="D31" s="178"/>
      <c r="E31" s="178"/>
      <c r="F31" s="153" t="s">
        <v>30</v>
      </c>
      <c r="G31" s="154" t="s">
        <v>492</v>
      </c>
      <c r="H31" s="150"/>
    </row>
    <row r="32" spans="1:8" ht="15.75" thickBot="1">
      <c r="A32" s="173"/>
      <c r="B32" s="186"/>
      <c r="C32" s="158"/>
      <c r="D32" s="178"/>
      <c r="E32" s="178"/>
      <c r="F32" s="170" t="s">
        <v>29</v>
      </c>
      <c r="G32" s="156" t="s">
        <v>541</v>
      </c>
      <c r="H32" s="150"/>
    </row>
    <row r="33" spans="1:8" ht="15.75" thickBot="1">
      <c r="A33" s="173"/>
      <c r="B33" s="186"/>
      <c r="C33" s="158"/>
      <c r="D33" s="178"/>
      <c r="E33" s="178"/>
      <c r="F33" s="155" t="s">
        <v>28</v>
      </c>
      <c r="G33" s="156" t="s">
        <v>519</v>
      </c>
      <c r="H33" s="150"/>
    </row>
    <row r="34" spans="1:8" ht="15.75" thickBot="1">
      <c r="A34" s="173"/>
      <c r="B34" s="74">
        <v>0</v>
      </c>
      <c r="C34" s="72">
        <v>0</v>
      </c>
      <c r="D34" s="178"/>
      <c r="E34" s="178"/>
      <c r="F34" s="1" t="s">
        <v>27</v>
      </c>
      <c r="G34" s="169" t="s">
        <v>481</v>
      </c>
      <c r="H34" s="150"/>
    </row>
    <row r="35" spans="1:8" ht="15.75" thickBot="1">
      <c r="A35" s="173"/>
      <c r="B35" s="74">
        <v>0</v>
      </c>
      <c r="C35" s="72">
        <v>0</v>
      </c>
      <c r="D35" s="178" t="s">
        <v>601</v>
      </c>
      <c r="E35" s="178"/>
      <c r="F35" s="1" t="s">
        <v>26</v>
      </c>
      <c r="G35" s="169" t="s">
        <v>482</v>
      </c>
      <c r="H35" s="150"/>
    </row>
    <row r="36" spans="1:8" ht="15.75" thickBot="1">
      <c r="A36" s="173"/>
      <c r="B36" s="74">
        <v>0</v>
      </c>
      <c r="C36" s="72">
        <v>0</v>
      </c>
      <c r="D36" s="178"/>
      <c r="E36" s="178"/>
      <c r="F36" s="1" t="s">
        <v>25</v>
      </c>
      <c r="G36" s="169" t="s">
        <v>483</v>
      </c>
      <c r="H36" s="150"/>
    </row>
    <row r="37" spans="1:8" ht="15.75" thickBot="1">
      <c r="A37" s="173"/>
      <c r="B37" s="74">
        <v>0</v>
      </c>
      <c r="C37" s="72">
        <v>0</v>
      </c>
      <c r="D37" s="178"/>
      <c r="E37" s="178"/>
      <c r="F37" s="1" t="s">
        <v>24</v>
      </c>
      <c r="G37" s="169" t="s">
        <v>520</v>
      </c>
      <c r="H37" s="150"/>
    </row>
    <row r="38" spans="1:8" ht="15.75" thickBot="1">
      <c r="A38" s="173"/>
      <c r="B38" s="74">
        <v>0</v>
      </c>
      <c r="C38" s="72">
        <v>0</v>
      </c>
      <c r="D38" s="178"/>
      <c r="E38" s="178"/>
      <c r="F38" s="1" t="s">
        <v>23</v>
      </c>
      <c r="G38" s="169" t="s">
        <v>484</v>
      </c>
      <c r="H38" s="150"/>
    </row>
    <row r="39" spans="1:8" ht="15.75" thickBot="1">
      <c r="A39" s="173"/>
      <c r="B39" s="74">
        <v>0</v>
      </c>
      <c r="C39" s="72">
        <v>0</v>
      </c>
      <c r="D39" s="178"/>
      <c r="E39" s="178"/>
      <c r="F39" s="1" t="s">
        <v>22</v>
      </c>
      <c r="G39" s="169" t="s">
        <v>485</v>
      </c>
      <c r="H39" s="150"/>
    </row>
    <row r="40" spans="1:8" ht="15.75" thickBot="1">
      <c r="A40" s="173"/>
      <c r="B40" s="74">
        <v>0</v>
      </c>
      <c r="C40" s="72">
        <v>0</v>
      </c>
      <c r="D40" s="178"/>
      <c r="E40" s="178"/>
      <c r="F40" s="1" t="s">
        <v>21</v>
      </c>
      <c r="G40" s="171" t="s">
        <v>542</v>
      </c>
      <c r="H40" s="150"/>
    </row>
    <row r="41" spans="1:8" ht="15.75" thickBot="1">
      <c r="A41" s="173"/>
      <c r="B41" s="74">
        <v>0</v>
      </c>
      <c r="C41" s="72">
        <v>0</v>
      </c>
      <c r="D41" s="178"/>
      <c r="E41" s="178"/>
      <c r="F41" s="1" t="s">
        <v>649</v>
      </c>
      <c r="G41" s="171" t="s">
        <v>600</v>
      </c>
      <c r="H41" s="150"/>
    </row>
    <row r="42" spans="1:8" ht="15.75" thickBot="1">
      <c r="A42" s="173"/>
      <c r="B42" s="185">
        <f>SUM(B34:B41)</f>
        <v>0</v>
      </c>
      <c r="C42" s="157">
        <f>SUM(C34:C41)</f>
        <v>0</v>
      </c>
      <c r="D42" s="178"/>
      <c r="E42" s="178"/>
      <c r="F42" s="153" t="s">
        <v>20</v>
      </c>
      <c r="G42" s="154" t="s">
        <v>519</v>
      </c>
      <c r="H42" s="150"/>
    </row>
    <row r="43" spans="1:8" ht="15.75" thickBot="1">
      <c r="A43" s="173"/>
      <c r="B43" s="186"/>
      <c r="C43" s="158"/>
      <c r="D43" s="178"/>
      <c r="E43" s="178"/>
      <c r="F43" s="172" t="s">
        <v>19</v>
      </c>
      <c r="G43" s="156" t="s">
        <v>486</v>
      </c>
      <c r="H43" s="150"/>
    </row>
    <row r="44" spans="1:8" ht="15.75" thickBot="1">
      <c r="A44" s="173"/>
      <c r="B44" s="186"/>
      <c r="C44" s="158"/>
      <c r="D44" s="178"/>
      <c r="E44" s="178"/>
      <c r="F44" s="172" t="s">
        <v>18</v>
      </c>
      <c r="G44" s="156" t="s">
        <v>487</v>
      </c>
      <c r="H44" s="150"/>
    </row>
    <row r="45" spans="1:8" ht="15.75" thickBot="1">
      <c r="A45" s="173"/>
      <c r="B45" s="74">
        <v>0</v>
      </c>
      <c r="C45" s="72">
        <v>0</v>
      </c>
      <c r="D45" s="178"/>
      <c r="E45" s="178"/>
      <c r="F45" s="1" t="s">
        <v>17</v>
      </c>
      <c r="G45" s="2" t="s">
        <v>495</v>
      </c>
      <c r="H45" s="150"/>
    </row>
    <row r="46" spans="1:8" ht="15.75" thickBot="1">
      <c r="A46" s="173"/>
      <c r="B46" s="74">
        <v>0</v>
      </c>
      <c r="C46" s="72">
        <v>0</v>
      </c>
      <c r="D46" s="178"/>
      <c r="E46" s="178"/>
      <c r="F46" s="1" t="s">
        <v>16</v>
      </c>
      <c r="G46" s="169" t="s">
        <v>488</v>
      </c>
      <c r="H46" s="150"/>
    </row>
    <row r="47" spans="1:8" ht="15.75" thickBot="1">
      <c r="A47" s="173"/>
      <c r="B47" s="74">
        <v>0</v>
      </c>
      <c r="C47" s="72">
        <v>0</v>
      </c>
      <c r="D47" s="178"/>
      <c r="E47" s="178"/>
      <c r="F47" s="1" t="s">
        <v>15</v>
      </c>
      <c r="G47" s="169" t="s">
        <v>498</v>
      </c>
      <c r="H47" s="150"/>
    </row>
    <row r="48" spans="1:8" ht="15.75" thickBot="1">
      <c r="A48" s="173"/>
      <c r="B48" s="74">
        <v>0</v>
      </c>
      <c r="C48" s="72">
        <v>0</v>
      </c>
      <c r="D48" s="178"/>
      <c r="E48" s="178"/>
      <c r="F48" s="1" t="s">
        <v>14</v>
      </c>
      <c r="G48" s="169" t="s">
        <v>489</v>
      </c>
      <c r="H48" s="150"/>
    </row>
    <row r="49" spans="1:8" ht="15.75" thickBot="1">
      <c r="A49" s="173"/>
      <c r="B49" s="74">
        <v>0</v>
      </c>
      <c r="C49" s="72">
        <v>0</v>
      </c>
      <c r="D49" s="178"/>
      <c r="E49" s="178"/>
      <c r="F49" s="1" t="s">
        <v>13</v>
      </c>
      <c r="G49" s="169" t="s">
        <v>543</v>
      </c>
      <c r="H49" s="150"/>
    </row>
    <row r="50" spans="1:8" ht="30.75" thickBot="1">
      <c r="A50" s="173"/>
      <c r="B50" s="78">
        <f>'Balance sheet Analysis'!E55</f>
        <v>0</v>
      </c>
      <c r="C50" s="79">
        <f>'Balance sheet Analysis'!D55</f>
        <v>0</v>
      </c>
      <c r="D50" s="178"/>
      <c r="E50" s="178"/>
      <c r="F50" s="151" t="s">
        <v>663</v>
      </c>
      <c r="G50" s="187" t="s">
        <v>664</v>
      </c>
      <c r="H50" s="150"/>
    </row>
    <row r="51" spans="1:8" ht="15.75" thickBot="1">
      <c r="A51" s="173"/>
      <c r="B51" s="74">
        <v>0</v>
      </c>
      <c r="C51" s="72">
        <v>0</v>
      </c>
      <c r="D51" s="178"/>
      <c r="E51" s="178"/>
      <c r="F51" s="1" t="s">
        <v>11</v>
      </c>
      <c r="G51" s="169" t="s">
        <v>651</v>
      </c>
      <c r="H51" s="150"/>
    </row>
    <row r="52" spans="1:8" ht="15.75" thickBot="1">
      <c r="A52" s="173"/>
      <c r="B52" s="185">
        <f>SUM(B45:B51)</f>
        <v>0</v>
      </c>
      <c r="C52" s="157">
        <f>SUM(C45:C51)</f>
        <v>0</v>
      </c>
      <c r="D52" s="178"/>
      <c r="E52" s="178"/>
      <c r="F52" s="153" t="s">
        <v>10</v>
      </c>
      <c r="G52" s="154" t="s">
        <v>490</v>
      </c>
      <c r="H52" s="150"/>
    </row>
    <row r="53" spans="1:8" ht="15.75" thickBot="1">
      <c r="A53" s="173"/>
      <c r="B53" s="186"/>
      <c r="C53" s="158"/>
      <c r="D53" s="178"/>
      <c r="E53" s="178"/>
      <c r="F53" s="155" t="s">
        <v>9</v>
      </c>
      <c r="G53" s="156" t="s">
        <v>494</v>
      </c>
      <c r="H53" s="150"/>
    </row>
    <row r="54" spans="1:8" ht="15.75" thickBot="1">
      <c r="A54" s="173"/>
      <c r="B54" s="74"/>
      <c r="C54" s="72"/>
      <c r="D54" s="178"/>
      <c r="E54" s="178"/>
      <c r="F54" s="1" t="s">
        <v>8</v>
      </c>
      <c r="G54" s="2" t="s">
        <v>496</v>
      </c>
      <c r="H54" s="150"/>
    </row>
    <row r="55" spans="1:8" ht="15.75" thickBot="1">
      <c r="A55" s="173"/>
      <c r="B55" s="74">
        <v>0</v>
      </c>
      <c r="C55" s="72">
        <v>0</v>
      </c>
      <c r="D55" s="178" t="s">
        <v>599</v>
      </c>
      <c r="E55" s="178"/>
      <c r="F55" s="1" t="s">
        <v>7</v>
      </c>
      <c r="G55" s="2" t="s">
        <v>497</v>
      </c>
      <c r="H55" s="150"/>
    </row>
    <row r="56" spans="1:8" ht="15.75" thickBot="1">
      <c r="A56" s="173"/>
      <c r="B56" s="74">
        <v>0</v>
      </c>
      <c r="C56" s="72">
        <v>0</v>
      </c>
      <c r="D56" s="178"/>
      <c r="E56" s="178"/>
      <c r="F56" s="1" t="s">
        <v>6</v>
      </c>
      <c r="G56" s="2" t="s">
        <v>548</v>
      </c>
      <c r="H56" s="150"/>
    </row>
    <row r="57" spans="1:8" ht="15.75" thickBot="1">
      <c r="A57" s="173"/>
      <c r="B57" s="74"/>
      <c r="C57" s="72">
        <v>0</v>
      </c>
      <c r="D57" s="178"/>
      <c r="E57" s="178"/>
      <c r="F57" s="1" t="s">
        <v>5</v>
      </c>
      <c r="G57" s="2" t="s">
        <v>544</v>
      </c>
      <c r="H57" s="150"/>
    </row>
    <row r="58" spans="1:8" ht="15.75" thickBot="1">
      <c r="A58" s="173"/>
      <c r="B58" s="74">
        <v>0</v>
      </c>
      <c r="C58" s="72">
        <v>0</v>
      </c>
      <c r="D58" s="178" t="s">
        <v>598</v>
      </c>
      <c r="E58" s="178"/>
      <c r="F58" s="1" t="s">
        <v>4</v>
      </c>
      <c r="G58" s="2" t="s">
        <v>545</v>
      </c>
      <c r="H58" s="150"/>
    </row>
    <row r="59" spans="1:8" ht="15.75" thickBot="1">
      <c r="A59" s="173"/>
      <c r="B59" s="74">
        <v>0</v>
      </c>
      <c r="C59" s="72">
        <v>0</v>
      </c>
      <c r="D59" s="178"/>
      <c r="E59" s="178"/>
      <c r="F59" s="1" t="s">
        <v>3</v>
      </c>
      <c r="G59" s="2" t="s">
        <v>546</v>
      </c>
      <c r="H59" s="150"/>
    </row>
    <row r="60" spans="1:8" ht="15.75" thickBot="1">
      <c r="A60" s="173"/>
      <c r="B60" s="185">
        <f>SUM(B54:B59)</f>
        <v>0</v>
      </c>
      <c r="C60" s="157">
        <f>SUM(C54:C59)</f>
        <v>0</v>
      </c>
      <c r="D60" s="178"/>
      <c r="E60" s="178"/>
      <c r="F60" s="153" t="s">
        <v>2</v>
      </c>
      <c r="G60" s="154" t="s">
        <v>494</v>
      </c>
      <c r="H60" s="150"/>
    </row>
    <row r="61" spans="1:8" ht="15.75" thickBot="1">
      <c r="A61" s="173"/>
      <c r="B61" s="185">
        <f>SUM(B52,B60)</f>
        <v>0</v>
      </c>
      <c r="C61" s="157">
        <f>SUM(C52,C60)</f>
        <v>0</v>
      </c>
      <c r="D61" s="178"/>
      <c r="E61" s="178"/>
      <c r="F61" s="153" t="s">
        <v>1</v>
      </c>
      <c r="G61" s="154" t="s">
        <v>486</v>
      </c>
      <c r="H61" s="150"/>
    </row>
    <row r="62" spans="1:8" ht="15.75" thickBot="1">
      <c r="A62" s="173"/>
      <c r="B62" s="185">
        <f>SUM(B42,B61)</f>
        <v>0</v>
      </c>
      <c r="C62" s="157">
        <f>SUM(C42,C61)</f>
        <v>0</v>
      </c>
      <c r="D62" s="178"/>
      <c r="E62" s="178"/>
      <c r="F62" s="153" t="s">
        <v>0</v>
      </c>
      <c r="G62" s="154" t="s">
        <v>493</v>
      </c>
      <c r="H62" s="150"/>
    </row>
    <row r="63" spans="1:8">
      <c r="A63" s="173"/>
      <c r="B63" s="188">
        <f>B62-B31</f>
        <v>0</v>
      </c>
      <c r="C63" s="188">
        <f>C62-C31</f>
        <v>0</v>
      </c>
      <c r="D63" s="189"/>
      <c r="E63" s="189"/>
      <c r="F63" s="190"/>
      <c r="G63" s="191"/>
    </row>
    <row r="64" spans="1:8" ht="31.5" customHeight="1" thickBot="1">
      <c r="A64" s="173"/>
    </row>
    <row r="65" spans="1:7" ht="31.5" customHeight="1" thickBot="1">
      <c r="A65" s="173"/>
      <c r="B65" s="382" t="s">
        <v>60</v>
      </c>
      <c r="C65" s="383"/>
      <c r="D65" s="384" t="s">
        <v>499</v>
      </c>
      <c r="E65" s="384"/>
      <c r="F65" s="384"/>
      <c r="G65" s="385"/>
    </row>
    <row r="66" spans="1:7" ht="31.5" customHeight="1" thickBot="1">
      <c r="A66" s="173"/>
      <c r="B66" s="211">
        <f>Summary!$D$6-1</f>
        <v>44926</v>
      </c>
      <c r="C66" s="210" t="str">
        <f>Summary!$D$7</f>
        <v>31/12/2024</v>
      </c>
      <c r="D66" s="174" t="s">
        <v>57</v>
      </c>
      <c r="E66" s="164" t="s">
        <v>56</v>
      </c>
      <c r="F66" s="386" t="s">
        <v>55</v>
      </c>
      <c r="G66" s="387"/>
    </row>
    <row r="67" spans="1:7" ht="31.5" customHeight="1" thickBot="1">
      <c r="A67" s="173"/>
      <c r="B67" s="175">
        <v>5</v>
      </c>
      <c r="C67" s="174">
        <v>4</v>
      </c>
      <c r="D67" s="174">
        <v>3</v>
      </c>
      <c r="E67" s="164">
        <v>2</v>
      </c>
      <c r="F67" s="388">
        <v>1</v>
      </c>
      <c r="G67" s="373"/>
    </row>
    <row r="68" spans="1:7" ht="31.5" customHeight="1" thickBot="1">
      <c r="A68" s="173"/>
      <c r="B68" s="73">
        <v>0</v>
      </c>
      <c r="C68" s="73">
        <v>0</v>
      </c>
      <c r="D68" s="177"/>
      <c r="E68" s="192" t="s">
        <v>549</v>
      </c>
      <c r="F68" s="1" t="s">
        <v>65</v>
      </c>
      <c r="G68" s="2" t="s">
        <v>500</v>
      </c>
    </row>
    <row r="69" spans="1:7" ht="31.5" customHeight="1" thickBot="1">
      <c r="A69" s="173"/>
      <c r="B69" s="73">
        <v>0</v>
      </c>
      <c r="C69" s="73">
        <v>0</v>
      </c>
      <c r="D69" s="177"/>
      <c r="E69" s="192" t="s">
        <v>550</v>
      </c>
      <c r="F69" s="1" t="s">
        <v>66</v>
      </c>
      <c r="G69" s="2" t="s">
        <v>501</v>
      </c>
    </row>
    <row r="70" spans="1:7" ht="31.5" customHeight="1" thickBot="1">
      <c r="A70" s="173"/>
      <c r="B70" s="157">
        <f>B68+B69</f>
        <v>0</v>
      </c>
      <c r="C70" s="157">
        <f>C68+C69</f>
        <v>0</v>
      </c>
      <c r="D70" s="177"/>
      <c r="E70" s="177"/>
      <c r="F70" s="153" t="s">
        <v>67</v>
      </c>
      <c r="G70" s="154" t="s">
        <v>502</v>
      </c>
    </row>
    <row r="71" spans="1:7" ht="31.5" customHeight="1" thickBot="1">
      <c r="A71" s="173"/>
      <c r="B71" s="78">
        <f>'Income Statement Analysis'!E14</f>
        <v>0</v>
      </c>
      <c r="C71" s="107">
        <f>'Income Statement Analysis'!D14</f>
        <v>0</v>
      </c>
      <c r="D71" s="177"/>
      <c r="E71" s="192" t="s">
        <v>549</v>
      </c>
      <c r="F71" s="151" t="s">
        <v>685</v>
      </c>
      <c r="G71" s="152" t="s">
        <v>684</v>
      </c>
    </row>
    <row r="72" spans="1:7" ht="15.75" thickBot="1">
      <c r="A72" s="173"/>
      <c r="B72" s="74">
        <v>0</v>
      </c>
      <c r="C72" s="73">
        <v>0</v>
      </c>
      <c r="D72" s="177"/>
      <c r="E72" s="192" t="s">
        <v>550</v>
      </c>
      <c r="F72" s="1" t="s">
        <v>69</v>
      </c>
      <c r="G72" s="2" t="s">
        <v>518</v>
      </c>
    </row>
    <row r="73" spans="1:7" ht="15.75" thickBot="1">
      <c r="A73" s="173" t="s">
        <v>595</v>
      </c>
      <c r="B73" s="74">
        <v>0</v>
      </c>
      <c r="C73" s="73">
        <v>0</v>
      </c>
      <c r="D73" s="177"/>
      <c r="E73" s="192" t="s">
        <v>550</v>
      </c>
      <c r="F73" s="1" t="s">
        <v>70</v>
      </c>
      <c r="G73" s="2" t="s">
        <v>503</v>
      </c>
    </row>
    <row r="74" spans="1:7" ht="15.75" thickBot="1">
      <c r="A74" s="173"/>
      <c r="B74" s="78">
        <f>'Income Statement Analysis'!E34</f>
        <v>0</v>
      </c>
      <c r="C74" s="107">
        <f>'Income Statement Analysis'!D34</f>
        <v>0</v>
      </c>
      <c r="D74" s="177"/>
      <c r="E74" s="192" t="s">
        <v>550</v>
      </c>
      <c r="F74" s="151" t="s">
        <v>686</v>
      </c>
      <c r="G74" s="152" t="s">
        <v>687</v>
      </c>
    </row>
    <row r="75" spans="1:7" ht="15.75" thickBot="1">
      <c r="A75" s="173"/>
      <c r="B75" s="78">
        <f>'Income Statement Analysis'!E54</f>
        <v>0</v>
      </c>
      <c r="C75" s="107">
        <f>'Income Statement Analysis'!D54</f>
        <v>0</v>
      </c>
      <c r="D75" s="177"/>
      <c r="E75" s="192" t="s">
        <v>551</v>
      </c>
      <c r="F75" s="151" t="s">
        <v>689</v>
      </c>
      <c r="G75" s="152" t="s">
        <v>688</v>
      </c>
    </row>
    <row r="76" spans="1:7" ht="15.75" thickBot="1">
      <c r="A76" s="173"/>
      <c r="B76" s="157">
        <f>SUM(B70:B75)</f>
        <v>0</v>
      </c>
      <c r="C76" s="157">
        <f>SUM(C70:C75)</f>
        <v>0</v>
      </c>
      <c r="D76" s="177"/>
      <c r="E76" s="177"/>
      <c r="F76" s="153" t="s">
        <v>73</v>
      </c>
      <c r="G76" s="154" t="s">
        <v>516</v>
      </c>
    </row>
    <row r="77" spans="1:7" ht="41.25" thickBot="1">
      <c r="A77" s="173"/>
      <c r="B77" s="74"/>
      <c r="C77" s="73"/>
      <c r="D77" s="177"/>
      <c r="E77" s="192" t="s">
        <v>551</v>
      </c>
      <c r="F77" s="1" t="s">
        <v>74</v>
      </c>
      <c r="G77" s="2" t="s">
        <v>506</v>
      </c>
    </row>
    <row r="78" spans="1:7" ht="15.75" thickBot="1">
      <c r="A78" s="173"/>
      <c r="B78" s="74"/>
      <c r="C78" s="73"/>
      <c r="D78" s="177"/>
      <c r="E78" s="192" t="s">
        <v>551</v>
      </c>
      <c r="F78" s="1" t="s">
        <v>75</v>
      </c>
      <c r="G78" s="2" t="s">
        <v>547</v>
      </c>
    </row>
    <row r="79" spans="1:7" ht="27.75" thickBot="1">
      <c r="A79" s="173"/>
      <c r="B79" s="74"/>
      <c r="C79" s="73"/>
      <c r="D79" s="177"/>
      <c r="E79" s="192" t="s">
        <v>551</v>
      </c>
      <c r="F79" s="1" t="s">
        <v>76</v>
      </c>
      <c r="G79" s="2" t="s">
        <v>552</v>
      </c>
    </row>
    <row r="80" spans="1:7" ht="15.75" thickBot="1">
      <c r="A80" s="173"/>
      <c r="B80" s="74"/>
      <c r="C80" s="73"/>
      <c r="D80" s="177"/>
      <c r="E80" s="192" t="s">
        <v>549</v>
      </c>
      <c r="F80" s="1" t="s">
        <v>77</v>
      </c>
      <c r="G80" s="2" t="s">
        <v>507</v>
      </c>
    </row>
    <row r="81" spans="1:7" ht="15.75" thickBot="1">
      <c r="A81" s="173"/>
      <c r="B81" s="74">
        <v>0</v>
      </c>
      <c r="C81" s="73">
        <v>0</v>
      </c>
      <c r="D81" s="177"/>
      <c r="E81" s="192" t="s">
        <v>550</v>
      </c>
      <c r="F81" s="1" t="s">
        <v>78</v>
      </c>
      <c r="G81" s="2" t="s">
        <v>508</v>
      </c>
    </row>
    <row r="82" spans="1:7" ht="41.25" thickBot="1">
      <c r="A82" s="173"/>
      <c r="B82" s="74"/>
      <c r="C82" s="73">
        <v>0</v>
      </c>
      <c r="D82" s="177"/>
      <c r="E82" s="192" t="s">
        <v>550</v>
      </c>
      <c r="F82" s="1" t="s">
        <v>79</v>
      </c>
      <c r="G82" s="2" t="s">
        <v>553</v>
      </c>
    </row>
    <row r="83" spans="1:7" ht="27.75" thickBot="1">
      <c r="A83" s="173"/>
      <c r="B83" s="74"/>
      <c r="C83" s="73"/>
      <c r="D83" s="177"/>
      <c r="E83" s="192" t="s">
        <v>551</v>
      </c>
      <c r="F83" s="1" t="s">
        <v>80</v>
      </c>
      <c r="G83" s="2" t="s">
        <v>554</v>
      </c>
    </row>
    <row r="84" spans="1:7" ht="41.25" thickBot="1">
      <c r="A84" s="173"/>
      <c r="B84" s="74">
        <v>0</v>
      </c>
      <c r="C84" s="73">
        <v>0</v>
      </c>
      <c r="D84" s="177"/>
      <c r="E84" s="192" t="s">
        <v>551</v>
      </c>
      <c r="F84" s="1" t="s">
        <v>81</v>
      </c>
      <c r="G84" s="2" t="s">
        <v>555</v>
      </c>
    </row>
    <row r="85" spans="1:7" ht="41.25" thickBot="1">
      <c r="A85" s="173"/>
      <c r="B85" s="74">
        <v>0</v>
      </c>
      <c r="C85" s="73">
        <v>0</v>
      </c>
      <c r="D85" s="177"/>
      <c r="E85" s="192" t="s">
        <v>551</v>
      </c>
      <c r="F85" s="1" t="s">
        <v>82</v>
      </c>
      <c r="G85" s="2" t="s">
        <v>556</v>
      </c>
    </row>
    <row r="86" spans="1:7" ht="68.25" thickBot="1">
      <c r="A86" s="173"/>
      <c r="B86" s="74"/>
      <c r="C86" s="73"/>
      <c r="D86" s="177"/>
      <c r="E86" s="192" t="s">
        <v>551</v>
      </c>
      <c r="F86" s="1" t="s">
        <v>83</v>
      </c>
      <c r="G86" s="2" t="s">
        <v>557</v>
      </c>
    </row>
    <row r="87" spans="1:7" ht="27.75" thickBot="1">
      <c r="A87" s="173"/>
      <c r="B87" s="74"/>
      <c r="C87" s="73">
        <v>0</v>
      </c>
      <c r="D87" s="177"/>
      <c r="E87" s="192" t="s">
        <v>551</v>
      </c>
      <c r="F87" s="1" t="s">
        <v>84</v>
      </c>
      <c r="G87" s="2" t="s">
        <v>558</v>
      </c>
    </row>
    <row r="88" spans="1:7" ht="15.75" thickBot="1">
      <c r="A88" s="173"/>
      <c r="B88" s="157">
        <f>SUM(B76:B87)</f>
        <v>0</v>
      </c>
      <c r="C88" s="157">
        <f>SUM(C76:C87)</f>
        <v>0</v>
      </c>
      <c r="D88" s="177"/>
      <c r="E88" s="177"/>
      <c r="F88" s="153" t="s">
        <v>85</v>
      </c>
      <c r="G88" s="154" t="s">
        <v>509</v>
      </c>
    </row>
    <row r="89" spans="1:7" ht="15.75" thickBot="1">
      <c r="A89" s="173"/>
      <c r="B89" s="74">
        <v>0</v>
      </c>
      <c r="C89" s="73">
        <v>0</v>
      </c>
      <c r="D89" s="177"/>
      <c r="E89" s="192" t="s">
        <v>550</v>
      </c>
      <c r="F89" s="1" t="s">
        <v>86</v>
      </c>
      <c r="G89" s="2" t="s">
        <v>510</v>
      </c>
    </row>
    <row r="90" spans="1:7" ht="15.75" thickBot="1">
      <c r="A90" s="173"/>
      <c r="B90" s="157">
        <f>SUM(B88:B89)</f>
        <v>0</v>
      </c>
      <c r="C90" s="157">
        <f>SUM(C88:C89)</f>
        <v>0</v>
      </c>
      <c r="D90" s="177"/>
      <c r="E90" s="177"/>
      <c r="F90" s="153" t="s">
        <v>87</v>
      </c>
      <c r="G90" s="154" t="s">
        <v>511</v>
      </c>
    </row>
    <row r="91" spans="1:7" ht="15.75" thickBot="1">
      <c r="A91" s="173"/>
      <c r="B91" s="74">
        <v>0</v>
      </c>
      <c r="C91" s="73">
        <v>0</v>
      </c>
      <c r="D91" s="177"/>
      <c r="E91" s="192" t="s">
        <v>551</v>
      </c>
      <c r="F91" s="1" t="s">
        <v>88</v>
      </c>
      <c r="G91" s="2" t="s">
        <v>512</v>
      </c>
    </row>
    <row r="92" spans="1:7" ht="15.75" thickBot="1">
      <c r="A92" s="173"/>
      <c r="B92" s="157">
        <f>SUM(B90:B91)</f>
        <v>0</v>
      </c>
      <c r="C92" s="157">
        <f>SUM(C90:C91)</f>
        <v>0</v>
      </c>
      <c r="D92" s="177"/>
      <c r="E92" s="177"/>
      <c r="F92" s="153" t="s">
        <v>89</v>
      </c>
      <c r="G92" s="154" t="s">
        <v>513</v>
      </c>
    </row>
    <row r="93" spans="1:7" ht="15.75" thickBot="1">
      <c r="A93" s="173"/>
      <c r="B93" s="74">
        <v>0</v>
      </c>
      <c r="C93" s="73">
        <v>0</v>
      </c>
      <c r="D93" s="177"/>
      <c r="E93" s="192" t="s">
        <v>549</v>
      </c>
      <c r="F93" s="1" t="s">
        <v>90</v>
      </c>
      <c r="G93" s="162" t="s">
        <v>514</v>
      </c>
    </row>
    <row r="94" spans="1:7" ht="15.75" thickBot="1">
      <c r="A94" s="173"/>
      <c r="B94" s="157">
        <f>SUM(B92:B93)</f>
        <v>0</v>
      </c>
      <c r="C94" s="157">
        <f>SUM(C92:C93)</f>
        <v>0</v>
      </c>
      <c r="D94" s="177"/>
      <c r="E94" s="177"/>
      <c r="F94" s="153" t="s">
        <v>91</v>
      </c>
      <c r="G94" s="154" t="s">
        <v>515</v>
      </c>
    </row>
    <row r="95" spans="1:7">
      <c r="A95" s="173"/>
      <c r="B95" s="193"/>
      <c r="C95" s="193"/>
      <c r="D95" s="189"/>
      <c r="E95" s="189"/>
      <c r="F95" s="190"/>
      <c r="G95" s="191"/>
    </row>
    <row r="96" spans="1:7">
      <c r="A96" s="173"/>
      <c r="B96" s="193"/>
      <c r="C96" s="193"/>
      <c r="D96" s="189"/>
      <c r="E96" s="189"/>
      <c r="F96" s="190"/>
      <c r="G96" s="191"/>
    </row>
    <row r="97" spans="1:7">
      <c r="A97" s="173"/>
      <c r="B97" s="173"/>
      <c r="C97" s="173"/>
      <c r="D97" s="173"/>
      <c r="E97" s="173"/>
      <c r="F97" s="173"/>
      <c r="G97" s="173"/>
    </row>
    <row r="98" spans="1:7" ht="15.75" thickBot="1">
      <c r="A98" s="173"/>
      <c r="B98" s="173"/>
      <c r="C98" s="173"/>
      <c r="D98" s="173"/>
      <c r="E98" s="173"/>
      <c r="F98" s="173"/>
      <c r="G98" s="173"/>
    </row>
    <row r="99" spans="1:7" ht="27.75" customHeight="1" thickBot="1">
      <c r="A99" s="173"/>
      <c r="B99" s="382" t="s">
        <v>60</v>
      </c>
      <c r="C99" s="383"/>
      <c r="D99" s="384" t="s">
        <v>521</v>
      </c>
      <c r="E99" s="384"/>
      <c r="F99" s="384"/>
      <c r="G99" s="385"/>
    </row>
    <row r="100" spans="1:7" ht="27.75" thickBot="1">
      <c r="A100" s="173"/>
      <c r="B100" s="211">
        <f>Summary!$D$6-1</f>
        <v>44926</v>
      </c>
      <c r="C100" s="210" t="str">
        <f>Summary!$D$7</f>
        <v>31/12/2024</v>
      </c>
      <c r="D100" s="174" t="s">
        <v>57</v>
      </c>
      <c r="E100" s="164" t="s">
        <v>56</v>
      </c>
      <c r="F100" s="386" t="s">
        <v>55</v>
      </c>
      <c r="G100" s="387"/>
    </row>
    <row r="101" spans="1:7" ht="15.75" thickBot="1">
      <c r="A101" s="173"/>
      <c r="B101" s="175">
        <v>5</v>
      </c>
      <c r="C101" s="174">
        <v>4</v>
      </c>
      <c r="D101" s="174">
        <v>3</v>
      </c>
      <c r="E101" s="164">
        <v>2</v>
      </c>
      <c r="F101" s="388">
        <v>1</v>
      </c>
      <c r="G101" s="373"/>
    </row>
    <row r="102" spans="1:7" ht="15.75" thickBot="1">
      <c r="A102" s="173"/>
      <c r="B102" s="168"/>
      <c r="C102" s="168"/>
      <c r="D102" s="177"/>
      <c r="E102" s="177"/>
      <c r="F102" s="155" t="s">
        <v>92</v>
      </c>
      <c r="G102" s="156" t="s">
        <v>522</v>
      </c>
    </row>
    <row r="103" spans="1:7" ht="15.75" thickBot="1">
      <c r="A103" s="173"/>
      <c r="B103" s="73">
        <f>B94</f>
        <v>0</v>
      </c>
      <c r="C103" s="73">
        <v>0</v>
      </c>
      <c r="D103" s="177"/>
      <c r="E103" s="192" t="s">
        <v>551</v>
      </c>
      <c r="F103" s="1" t="s">
        <v>93</v>
      </c>
      <c r="G103" s="2" t="s">
        <v>523</v>
      </c>
    </row>
    <row r="104" spans="1:7" ht="15.75" thickBot="1">
      <c r="A104" s="173"/>
      <c r="B104" s="74">
        <v>0</v>
      </c>
      <c r="C104" s="73">
        <v>0</v>
      </c>
      <c r="D104" s="177"/>
      <c r="E104" s="192" t="s">
        <v>550</v>
      </c>
      <c r="F104" s="1" t="s">
        <v>94</v>
      </c>
      <c r="G104" s="2" t="s">
        <v>524</v>
      </c>
    </row>
    <row r="105" spans="1:7" ht="15.75" thickBot="1">
      <c r="A105" s="173"/>
      <c r="B105" s="107">
        <f>'Cash Flow Analysis'!E14</f>
        <v>0</v>
      </c>
      <c r="C105" s="107">
        <f>'Cash Flow Analysis'!D14</f>
        <v>0</v>
      </c>
      <c r="D105" s="177"/>
      <c r="E105" s="192" t="s">
        <v>549</v>
      </c>
      <c r="F105" s="151" t="s">
        <v>692</v>
      </c>
      <c r="G105" s="152" t="s">
        <v>684</v>
      </c>
    </row>
    <row r="106" spans="1:7" ht="15.75" thickBot="1">
      <c r="A106" s="173"/>
      <c r="B106" s="107">
        <f>'Cash Flow Analysis'!E34</f>
        <v>0</v>
      </c>
      <c r="C106" s="107">
        <f>'Cash Flow Analysis'!D34</f>
        <v>0</v>
      </c>
      <c r="D106" s="177"/>
      <c r="E106" s="192" t="s">
        <v>551</v>
      </c>
      <c r="F106" s="151" t="s">
        <v>693</v>
      </c>
      <c r="G106" s="152" t="s">
        <v>690</v>
      </c>
    </row>
    <row r="107" spans="1:7" ht="15.75" thickBot="1">
      <c r="A107" s="173"/>
      <c r="B107" s="74">
        <v>0</v>
      </c>
      <c r="C107" s="73">
        <v>0</v>
      </c>
      <c r="D107" s="177"/>
      <c r="E107" s="192" t="s">
        <v>549</v>
      </c>
      <c r="F107" s="1" t="s">
        <v>96</v>
      </c>
      <c r="G107" s="2" t="s">
        <v>561</v>
      </c>
    </row>
    <row r="108" spans="1:7" ht="15.75" thickBot="1">
      <c r="A108" s="173"/>
      <c r="B108" s="74">
        <v>0</v>
      </c>
      <c r="C108" s="73">
        <v>0</v>
      </c>
      <c r="D108" s="177"/>
      <c r="E108" s="192" t="s">
        <v>549</v>
      </c>
      <c r="F108" s="1" t="s">
        <v>97</v>
      </c>
      <c r="G108" s="2" t="s">
        <v>525</v>
      </c>
    </row>
    <row r="109" spans="1:7" ht="15.75" thickBot="1">
      <c r="A109" s="173"/>
      <c r="B109" s="74">
        <v>0</v>
      </c>
      <c r="C109" s="73">
        <v>0</v>
      </c>
      <c r="D109" s="177"/>
      <c r="E109" s="192" t="s">
        <v>550</v>
      </c>
      <c r="F109" s="1" t="s">
        <v>98</v>
      </c>
      <c r="G109" s="2" t="s">
        <v>560</v>
      </c>
    </row>
    <row r="110" spans="1:7" ht="15.75" thickBot="1">
      <c r="A110" s="173"/>
      <c r="B110" s="157">
        <f>SUM(B103:B109)</f>
        <v>0</v>
      </c>
      <c r="C110" s="157">
        <f>SUM(C103:C109)</f>
        <v>0</v>
      </c>
      <c r="D110" s="177"/>
      <c r="E110" s="177"/>
      <c r="F110" s="153" t="s">
        <v>99</v>
      </c>
      <c r="G110" s="154" t="s">
        <v>526</v>
      </c>
    </row>
    <row r="111" spans="1:7" ht="15.75" thickBot="1">
      <c r="A111" s="173"/>
      <c r="B111" s="74">
        <v>0</v>
      </c>
      <c r="C111" s="73">
        <v>0</v>
      </c>
      <c r="D111" s="177"/>
      <c r="E111" s="192" t="s">
        <v>549</v>
      </c>
      <c r="F111" s="1" t="s">
        <v>100</v>
      </c>
      <c r="G111" s="2" t="s">
        <v>527</v>
      </c>
    </row>
    <row r="112" spans="1:7" ht="15.75" thickBot="1">
      <c r="A112" s="173"/>
      <c r="B112" s="74">
        <v>0</v>
      </c>
      <c r="C112" s="73">
        <v>0</v>
      </c>
      <c r="D112" s="177"/>
      <c r="E112" s="192" t="s">
        <v>550</v>
      </c>
      <c r="F112" s="1" t="s">
        <v>562</v>
      </c>
      <c r="G112" s="2" t="s">
        <v>528</v>
      </c>
    </row>
    <row r="113" spans="1:7" ht="15.75" thickBot="1">
      <c r="A113" s="173"/>
      <c r="B113" s="74"/>
      <c r="C113" s="73">
        <v>0</v>
      </c>
      <c r="D113" s="177"/>
      <c r="E113" s="192" t="s">
        <v>551</v>
      </c>
      <c r="F113" s="1" t="s">
        <v>101</v>
      </c>
      <c r="G113" s="2" t="s">
        <v>529</v>
      </c>
    </row>
    <row r="114" spans="1:7" ht="15.75" thickBot="1">
      <c r="A114" s="173"/>
      <c r="B114" s="157">
        <f>SUM(B111:B113)</f>
        <v>0</v>
      </c>
      <c r="C114" s="157">
        <f>SUM(C111:C113)</f>
        <v>0</v>
      </c>
      <c r="D114" s="177"/>
      <c r="E114" s="177"/>
      <c r="F114" s="153" t="s">
        <v>99</v>
      </c>
      <c r="G114" s="154" t="s">
        <v>526</v>
      </c>
    </row>
    <row r="115" spans="1:7" ht="15.75" thickBot="1">
      <c r="A115" s="173"/>
      <c r="B115" s="74"/>
      <c r="C115" s="73"/>
      <c r="D115" s="177"/>
      <c r="E115" s="177"/>
      <c r="F115" s="155" t="s">
        <v>102</v>
      </c>
      <c r="G115" s="156" t="s">
        <v>530</v>
      </c>
    </row>
    <row r="116" spans="1:7" ht="15.75" thickBot="1">
      <c r="A116" s="173"/>
      <c r="B116" s="107">
        <f>'Cash Flow Analysis'!E54</f>
        <v>0</v>
      </c>
      <c r="C116" s="107">
        <f>'Cash Flow Analysis'!D54</f>
        <v>0</v>
      </c>
      <c r="D116" s="177"/>
      <c r="E116" s="192" t="s">
        <v>551</v>
      </c>
      <c r="F116" s="151" t="s">
        <v>694</v>
      </c>
      <c r="G116" s="152" t="s">
        <v>691</v>
      </c>
    </row>
    <row r="117" spans="1:7" ht="15.75" thickBot="1">
      <c r="A117" s="173"/>
      <c r="B117" s="74">
        <v>0</v>
      </c>
      <c r="C117" s="73">
        <v>0</v>
      </c>
      <c r="D117" s="177"/>
      <c r="E117" s="192" t="s">
        <v>549</v>
      </c>
      <c r="F117" s="1" t="s">
        <v>104</v>
      </c>
      <c r="G117" s="2" t="s">
        <v>532</v>
      </c>
    </row>
    <row r="118" spans="1:7" ht="15.75" thickBot="1">
      <c r="A118" s="173"/>
      <c r="B118" s="74">
        <v>0</v>
      </c>
      <c r="C118" s="73">
        <v>0</v>
      </c>
      <c r="D118" s="177"/>
      <c r="E118" s="192" t="s">
        <v>550</v>
      </c>
      <c r="F118" s="1" t="s">
        <v>105</v>
      </c>
      <c r="G118" s="2" t="s">
        <v>533</v>
      </c>
    </row>
    <row r="119" spans="1:7" ht="15.75" thickBot="1">
      <c r="A119" s="173"/>
      <c r="B119" s="157">
        <f>SUM(B115:B118)</f>
        <v>0</v>
      </c>
      <c r="C119" s="157">
        <f>SUM(C115:C118)</f>
        <v>0</v>
      </c>
      <c r="D119" s="177"/>
      <c r="E119" s="177"/>
      <c r="F119" s="153" t="s">
        <v>99</v>
      </c>
      <c r="G119" s="154" t="s">
        <v>526</v>
      </c>
    </row>
    <row r="120" spans="1:7" ht="15.75" thickBot="1">
      <c r="A120" s="173"/>
      <c r="B120" s="194">
        <f>SUM(B119,B114,B110)</f>
        <v>0</v>
      </c>
      <c r="C120" s="194">
        <f>SUM(C119,C114,C110)</f>
        <v>0</v>
      </c>
      <c r="D120" s="177"/>
      <c r="E120" s="177"/>
      <c r="F120" s="159" t="s">
        <v>106</v>
      </c>
      <c r="G120" s="160" t="s">
        <v>534</v>
      </c>
    </row>
    <row r="121" spans="1:7" ht="15.75" thickBot="1">
      <c r="A121" s="173"/>
      <c r="B121" s="74">
        <v>0</v>
      </c>
      <c r="C121" s="73">
        <v>0</v>
      </c>
      <c r="D121" s="177"/>
      <c r="E121" s="192" t="s">
        <v>549</v>
      </c>
      <c r="F121" s="1" t="s">
        <v>107</v>
      </c>
      <c r="G121" s="2" t="s">
        <v>535</v>
      </c>
    </row>
    <row r="122" spans="1:7" ht="15.75" thickBot="1">
      <c r="A122" s="173"/>
      <c r="B122" s="74">
        <f>B120</f>
        <v>0</v>
      </c>
      <c r="C122" s="307">
        <f>C120</f>
        <v>0</v>
      </c>
      <c r="D122" s="177"/>
      <c r="E122" s="192" t="s">
        <v>551</v>
      </c>
      <c r="F122" s="1" t="s">
        <v>108</v>
      </c>
      <c r="G122" s="2" t="s">
        <v>536</v>
      </c>
    </row>
    <row r="123" spans="1:7" ht="15.75" thickBot="1">
      <c r="A123" s="173"/>
      <c r="B123" s="194">
        <f>B122+B121</f>
        <v>0</v>
      </c>
      <c r="C123" s="194">
        <f>C122+C121</f>
        <v>0</v>
      </c>
      <c r="D123" s="177"/>
      <c r="E123" s="177"/>
      <c r="F123" s="159" t="s">
        <v>109</v>
      </c>
      <c r="G123" s="161" t="s">
        <v>537</v>
      </c>
    </row>
    <row r="124" spans="1:7">
      <c r="A124" s="173"/>
      <c r="B124" s="173"/>
      <c r="C124" s="173"/>
      <c r="D124" s="173"/>
      <c r="E124" s="173"/>
      <c r="F124" s="173"/>
      <c r="G124" s="173"/>
    </row>
    <row r="125" spans="1:7">
      <c r="C125" s="195"/>
    </row>
  </sheetData>
  <sheetProtection algorithmName="SHA-512" hashValue="DPGtZvv4HhRhRUIY4B7qfD2F3zD28rqpK+KZaByDc45GnLjMLM5fLVCLthPQ/PKL4Cp6LobHyx6+FKUxajB3iw==" saltValue="4wR/sjLPZOTdkZxJLg3+sA==" spinCount="100000" sheet="1"/>
  <dataConsolidate/>
  <mergeCells count="20">
    <mergeCell ref="F10:G10"/>
    <mergeCell ref="F100:G100"/>
    <mergeCell ref="F101:G101"/>
    <mergeCell ref="B65:C65"/>
    <mergeCell ref="D65:G65"/>
    <mergeCell ref="F66:G66"/>
    <mergeCell ref="F67:G67"/>
    <mergeCell ref="B99:C99"/>
    <mergeCell ref="D99:G99"/>
    <mergeCell ref="B5:C5"/>
    <mergeCell ref="D5:G5"/>
    <mergeCell ref="B8:C8"/>
    <mergeCell ref="D8:G8"/>
    <mergeCell ref="F9:G9"/>
    <mergeCell ref="B2:C2"/>
    <mergeCell ref="D2:G2"/>
    <mergeCell ref="B3:C3"/>
    <mergeCell ref="D3:G3"/>
    <mergeCell ref="B4:C4"/>
    <mergeCell ref="D4:G4"/>
  </mergeCells>
  <hyperlinks>
    <hyperlink ref="G29" location="'Bank Cash'!A1" display="النقدية ومافي حكمها إضغط لادخال التفاصيل" xr:uid="{00000000-0004-0000-0200-000000000000}"/>
    <hyperlink ref="F29" location="'Bank Cash'!A1" display="Cash and cash equivalents Click to enter Details" xr:uid="{00000000-0004-0000-0200-000001000000}"/>
    <hyperlink ref="F27" location="'AR-WUP'!B6" display="Trade and other current receivables -Click to enter Details" xr:uid="{00000000-0004-0000-0200-000002000000}"/>
    <hyperlink ref="G27" location="'AR-WUP'!B6" display="ذمم تجارية مدينة وذمم مدينة أخرى - إضغط لادخال التفاصيل" xr:uid="{00000000-0004-0000-0200-000003000000}"/>
    <hyperlink ref="F28" location="'Balance sheet Analysis'!B20" display="Other current financial assets Click for Details" xr:uid="{00000000-0004-0000-0200-000004000000}"/>
    <hyperlink ref="G28" location="'Balance sheet Analysis'!B20" display="الأصول المتداولة الأخرى - - إضغط لادخال التفاصيل" xr:uid="{00000000-0004-0000-0200-000005000000}"/>
    <hyperlink ref="G13" location="'FA-Vehicle and Equipment'!A1" display="الآلات والمعدات  - إضغط لادخال التفاصيل" xr:uid="{00000000-0004-0000-0200-000006000000}"/>
    <hyperlink ref="F13" location="'FA-Vehicle and Equipment'!A1" display="plant and equipment -Click for Details" xr:uid="{00000000-0004-0000-0200-000007000000}"/>
    <hyperlink ref="G14" location="'FA-Properties'!A1" display="أراضي و عقارات" xr:uid="{00000000-0004-0000-0200-000008000000}"/>
    <hyperlink ref="F14" location="'FA-Properties'!A1" display="Lands and Property" xr:uid="{00000000-0004-0000-0200-000009000000}"/>
    <hyperlink ref="G19" location="'Balance sheet Analysis'!B5" display="الذمم التجارية والغير تجارية الغير متداولة - إضغط لادخال التفاصيل" xr:uid="{00000000-0004-0000-0200-00000A000000}"/>
    <hyperlink ref="F50" location="'Balance sheet Analysis'!B40" display="Other non-current financial liabilities - Click For Details" xr:uid="{00000000-0004-0000-0200-00000B000000}"/>
    <hyperlink ref="G50" location="'Balance sheet Analysis'!B40" display="التزامات ماليةأخرى غير متداولة - إضغط لادخال التفاصيل" xr:uid="{00000000-0004-0000-0200-00000C000000}"/>
    <hyperlink ref="F19" location="'Balance sheet Analysis'!B5" display="Trade and other non-current receivables -Click for Details" xr:uid="{00000000-0004-0000-0200-00000D000000}"/>
    <hyperlink ref="G71" location="'Income Statement Analysis'!B4" display="إيرادات أخرى - إضغط لادخال التفاصيل" xr:uid="{00000000-0004-0000-0200-00000E000000}"/>
    <hyperlink ref="F71" location="'Income Statement Analysis'!B4" display="Other income - Click for details" xr:uid="{00000000-0004-0000-0200-00000F000000}"/>
    <hyperlink ref="G74" location="'Income Statement Analysis'!B19" display="مصروفات أخرى" xr:uid="{00000000-0004-0000-0200-000010000000}"/>
    <hyperlink ref="F74" location="'Income Statement Analysis'!B19" display="Other expense " xr:uid="{00000000-0004-0000-0200-000011000000}"/>
    <hyperlink ref="G75" location="'Income Statement Analysis'!B39" display="أرباح (خسائر) أخرى - إضغط لادخال التفاصيل" xr:uid="{00000000-0004-0000-0200-000012000000}"/>
    <hyperlink ref="F75" location="'Income Statement Analysis'!B39" display="Other gains (losses) - Click for Details" xr:uid="{00000000-0004-0000-0200-000013000000}"/>
    <hyperlink ref="G105" location="'Cash Flow Analysis'!B4" display="إيرادات أخرى - إضغط لادخال التفاصيل" xr:uid="{00000000-0004-0000-0200-000014000000}"/>
    <hyperlink ref="F105" location="'Cash Flow Analysis'!B4" display="Other income - Click for Details" xr:uid="{00000000-0004-0000-0200-000015000000}"/>
    <hyperlink ref="G106" location="'Cash Flow Analysis'!B19" display="التغير في رأس المال العامل الغير نقدي - إضغط لادخال التفاصيل" xr:uid="{00000000-0004-0000-0200-000016000000}"/>
    <hyperlink ref="F106" location="statement!B19" display="Change in non cash working capital  - Click for Details" xr:uid="{00000000-0004-0000-0200-000017000000}"/>
    <hyperlink ref="G116" location="'Cash Flow Analysis'!B39" display="الزيادة (النقص) في الدين - إضغط لادخال التفاصيل" xr:uid="{00000000-0004-0000-0200-000018000000}"/>
    <hyperlink ref="F116" location="'Cash Flow Analysis'!B39" display="Increase (decreasse) in debit  - Click for Details" xr:uid="{00000000-0004-0000-0200-000019000000}"/>
  </hyperlinks>
  <pageMargins left="0.25" right="0.25" top="0.75" bottom="0.75" header="0.3" footer="0.3"/>
  <pageSetup paperSize="9" scale="63"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1:I82"/>
  <sheetViews>
    <sheetView zoomScale="103" workbookViewId="0">
      <selection activeCell="B10" sqref="B10"/>
    </sheetView>
  </sheetViews>
  <sheetFormatPr defaultColWidth="9.140625" defaultRowHeight="12.75"/>
  <cols>
    <col min="1" max="1" width="19.140625" style="11" customWidth="1"/>
    <col min="2" max="2" width="28.28515625" style="3" bestFit="1" customWidth="1"/>
    <col min="3" max="3" width="37.85546875" style="3" customWidth="1"/>
    <col min="4" max="4" width="10.7109375" style="3" bestFit="1" customWidth="1"/>
    <col min="5" max="5" width="11.42578125" style="3" bestFit="1" customWidth="1"/>
    <col min="6" max="6" width="28.140625" style="3" customWidth="1"/>
    <col min="7" max="7" width="11" style="3" bestFit="1" customWidth="1"/>
    <col min="8" max="8" width="12.28515625" style="3" customWidth="1"/>
    <col min="9" max="9" width="17.7109375" style="8" bestFit="1" customWidth="1"/>
    <col min="10" max="16384" width="9.140625" style="3"/>
  </cols>
  <sheetData>
    <row r="1" spans="1:9" ht="15" customHeight="1">
      <c r="B1" s="80" t="s">
        <v>615</v>
      </c>
      <c r="C1" s="82">
        <f>Summary!D8</f>
        <v>0</v>
      </c>
      <c r="D1" s="81"/>
      <c r="E1" s="81"/>
      <c r="F1" s="81"/>
      <c r="G1" s="81"/>
      <c r="H1" s="81"/>
      <c r="I1" s="81"/>
    </row>
    <row r="2" spans="1:9" ht="15">
      <c r="B2" s="80" t="s">
        <v>614</v>
      </c>
      <c r="C2" s="83" t="str">
        <f>Summary!D7</f>
        <v>31/12/2024</v>
      </c>
      <c r="D2" s="80"/>
      <c r="E2" s="80"/>
      <c r="F2" s="80"/>
      <c r="G2" s="80"/>
      <c r="H2" s="80"/>
      <c r="I2" s="80"/>
    </row>
    <row r="3" spans="1:9" ht="15">
      <c r="B3" s="389" t="s">
        <v>144</v>
      </c>
      <c r="C3" s="389"/>
      <c r="D3" s="80"/>
      <c r="E3" s="80"/>
      <c r="F3" s="80"/>
      <c r="G3" s="80"/>
      <c r="H3" s="80"/>
      <c r="I3" s="80"/>
    </row>
    <row r="4" spans="1:9" ht="15">
      <c r="A4" s="389"/>
      <c r="B4" s="389"/>
      <c r="C4" s="389"/>
      <c r="D4" s="389"/>
      <c r="E4" s="389"/>
      <c r="F4" s="389"/>
      <c r="G4" s="389"/>
      <c r="H4" s="389"/>
      <c r="I4" s="389"/>
    </row>
    <row r="5" spans="1:9" s="4" customFormat="1">
      <c r="D5" s="4" t="s">
        <v>149</v>
      </c>
      <c r="E5" s="4" t="s">
        <v>149</v>
      </c>
    </row>
    <row r="6" spans="1:9" ht="13.5" thickBot="1">
      <c r="A6" s="5"/>
      <c r="B6" s="5" t="s">
        <v>126</v>
      </c>
      <c r="C6" s="5" t="s">
        <v>145</v>
      </c>
      <c r="D6" s="6" t="str">
        <f>C2</f>
        <v>31/12/2024</v>
      </c>
      <c r="E6" s="7">
        <f>D6-IF(YEAR(D6)/4 = INT(YEAR(D6)/4),366,365)</f>
        <v>45291</v>
      </c>
      <c r="F6" s="5" t="s">
        <v>127</v>
      </c>
      <c r="G6" s="5" t="s">
        <v>128</v>
      </c>
      <c r="H6" s="8"/>
      <c r="I6" s="3"/>
    </row>
    <row r="7" spans="1:9">
      <c r="A7" s="9">
        <v>1</v>
      </c>
      <c r="B7" s="10" t="s">
        <v>129</v>
      </c>
      <c r="C7" s="266"/>
      <c r="D7" s="263">
        <v>0</v>
      </c>
      <c r="E7" s="263">
        <v>0</v>
      </c>
      <c r="F7" s="267"/>
      <c r="G7" s="260"/>
      <c r="H7" s="8"/>
      <c r="I7" s="3"/>
    </row>
    <row r="8" spans="1:9">
      <c r="A8" s="9">
        <v>2</v>
      </c>
      <c r="B8" s="10" t="s">
        <v>130</v>
      </c>
      <c r="C8" s="266"/>
      <c r="D8" s="263">
        <v>0</v>
      </c>
      <c r="E8" s="263">
        <v>0</v>
      </c>
      <c r="F8" s="267"/>
      <c r="G8" s="261"/>
      <c r="H8" s="8"/>
      <c r="I8" s="3"/>
    </row>
    <row r="9" spans="1:9">
      <c r="A9" s="9">
        <v>3</v>
      </c>
      <c r="B9" s="10" t="s">
        <v>146</v>
      </c>
      <c r="C9" s="266"/>
      <c r="D9" s="263">
        <v>0</v>
      </c>
      <c r="E9" s="263"/>
      <c r="F9" s="267"/>
      <c r="G9" s="261"/>
      <c r="H9" s="8"/>
      <c r="I9" s="3"/>
    </row>
    <row r="10" spans="1:9" ht="13.5" thickBot="1">
      <c r="A10" s="12"/>
      <c r="B10" s="12" t="s">
        <v>131</v>
      </c>
      <c r="C10" s="268"/>
      <c r="D10" s="269">
        <f>SUM(D7:D9)</f>
        <v>0</v>
      </c>
      <c r="E10" s="269">
        <f>SUM(E7:E9)</f>
        <v>0</v>
      </c>
      <c r="F10" s="268"/>
      <c r="G10" s="268"/>
      <c r="H10" s="270"/>
      <c r="I10" s="3"/>
    </row>
    <row r="11" spans="1:9" ht="13.5" thickTop="1">
      <c r="H11" s="13"/>
    </row>
    <row r="12" spans="1:9" ht="13.5" thickBot="1">
      <c r="A12" s="5" t="s">
        <v>132</v>
      </c>
      <c r="B12" s="14"/>
    </row>
    <row r="13" spans="1:9">
      <c r="C13" s="4"/>
      <c r="D13" s="4" t="s">
        <v>149</v>
      </c>
      <c r="E13" s="4" t="s">
        <v>149</v>
      </c>
      <c r="F13" s="4"/>
      <c r="H13" s="8"/>
      <c r="I13" s="3"/>
    </row>
    <row r="14" spans="1:9" ht="13.5" thickBot="1">
      <c r="A14" s="5" t="s">
        <v>147</v>
      </c>
      <c r="B14" s="15" t="s">
        <v>842</v>
      </c>
      <c r="C14" s="5" t="s">
        <v>145</v>
      </c>
      <c r="D14" s="6" t="str">
        <f>D6</f>
        <v>31/12/2024</v>
      </c>
      <c r="E14" s="7">
        <f>E6</f>
        <v>45291</v>
      </c>
      <c r="F14" s="5" t="s">
        <v>127</v>
      </c>
      <c r="H14" s="16"/>
      <c r="I14" s="3"/>
    </row>
    <row r="15" spans="1:9">
      <c r="A15" s="260">
        <v>12345</v>
      </c>
      <c r="B15" s="261" t="s">
        <v>148</v>
      </c>
      <c r="C15" s="262" t="s">
        <v>125</v>
      </c>
      <c r="D15" s="263"/>
      <c r="E15" s="264"/>
      <c r="F15" s="265"/>
      <c r="H15" s="8"/>
      <c r="I15" s="3"/>
    </row>
    <row r="16" spans="1:9">
      <c r="A16" s="260">
        <v>1234567</v>
      </c>
      <c r="B16" s="261" t="s">
        <v>611</v>
      </c>
      <c r="C16" s="262" t="s">
        <v>125</v>
      </c>
      <c r="D16" s="263">
        <v>0</v>
      </c>
      <c r="E16" s="264"/>
      <c r="F16" s="265"/>
      <c r="H16" s="8"/>
      <c r="I16" s="3"/>
    </row>
    <row r="17" spans="1:9">
      <c r="A17" s="260">
        <v>12345678</v>
      </c>
      <c r="B17" s="261" t="s">
        <v>612</v>
      </c>
      <c r="C17" s="262" t="s">
        <v>125</v>
      </c>
      <c r="D17" s="263">
        <v>0</v>
      </c>
      <c r="E17" s="264"/>
      <c r="F17" s="265"/>
      <c r="H17" s="8"/>
      <c r="I17" s="3"/>
    </row>
    <row r="18" spans="1:9">
      <c r="A18" s="260"/>
      <c r="B18" s="261"/>
      <c r="C18" s="262"/>
      <c r="D18" s="263"/>
      <c r="E18" s="264"/>
      <c r="F18" s="265"/>
      <c r="H18" s="8"/>
      <c r="I18" s="3"/>
    </row>
    <row r="19" spans="1:9">
      <c r="A19" s="260"/>
      <c r="B19" s="261"/>
      <c r="C19" s="262"/>
      <c r="D19" s="263"/>
      <c r="E19" s="264"/>
      <c r="F19" s="265"/>
      <c r="H19" s="8"/>
      <c r="I19" s="3"/>
    </row>
    <row r="20" spans="1:9">
      <c r="A20" s="260"/>
      <c r="B20" s="261"/>
      <c r="C20" s="262"/>
      <c r="D20" s="263"/>
      <c r="E20" s="264"/>
      <c r="F20" s="265"/>
      <c r="H20" s="8"/>
      <c r="I20" s="3"/>
    </row>
    <row r="21" spans="1:9">
      <c r="A21" s="260"/>
      <c r="B21" s="261"/>
      <c r="C21" s="262"/>
      <c r="D21" s="263"/>
      <c r="E21" s="264"/>
      <c r="F21" s="265"/>
      <c r="H21" s="8"/>
      <c r="I21" s="3"/>
    </row>
    <row r="22" spans="1:9">
      <c r="A22" s="260"/>
      <c r="B22" s="261"/>
      <c r="C22" s="262"/>
      <c r="D22" s="263"/>
      <c r="E22" s="264"/>
      <c r="F22" s="265"/>
      <c r="H22" s="8"/>
      <c r="I22" s="3"/>
    </row>
    <row r="23" spans="1:9">
      <c r="A23" s="260"/>
      <c r="B23" s="261"/>
      <c r="C23" s="262"/>
      <c r="D23" s="263"/>
      <c r="E23" s="264"/>
      <c r="F23" s="265"/>
      <c r="H23" s="8"/>
      <c r="I23" s="3"/>
    </row>
    <row r="24" spans="1:9">
      <c r="A24" s="260"/>
      <c r="B24" s="261"/>
      <c r="C24" s="262"/>
      <c r="D24" s="263"/>
      <c r="E24" s="264"/>
      <c r="F24" s="265"/>
      <c r="H24" s="8"/>
      <c r="I24" s="3"/>
    </row>
    <row r="25" spans="1:9">
      <c r="A25" s="260"/>
      <c r="B25" s="261"/>
      <c r="C25" s="262"/>
      <c r="D25" s="263"/>
      <c r="E25" s="264"/>
      <c r="F25" s="265"/>
      <c r="H25" s="8"/>
      <c r="I25" s="3"/>
    </row>
    <row r="26" spans="1:9">
      <c r="A26" s="260"/>
      <c r="B26" s="261"/>
      <c r="C26" s="262"/>
      <c r="D26" s="263"/>
      <c r="E26" s="264"/>
      <c r="F26" s="265"/>
      <c r="H26" s="8"/>
      <c r="I26" s="3"/>
    </row>
    <row r="27" spans="1:9">
      <c r="A27" s="260"/>
      <c r="B27" s="261"/>
      <c r="C27" s="262"/>
      <c r="D27" s="263"/>
      <c r="E27" s="264"/>
      <c r="F27" s="265"/>
      <c r="H27" s="8"/>
      <c r="I27" s="3"/>
    </row>
    <row r="28" spans="1:9">
      <c r="A28" s="260"/>
      <c r="B28" s="261"/>
      <c r="C28" s="262"/>
      <c r="D28" s="263"/>
      <c r="E28" s="264"/>
      <c r="F28" s="265"/>
      <c r="H28" s="8"/>
      <c r="I28" s="3"/>
    </row>
    <row r="29" spans="1:9">
      <c r="A29" s="260"/>
      <c r="B29" s="261"/>
      <c r="C29" s="262"/>
      <c r="D29" s="263"/>
      <c r="E29" s="264"/>
      <c r="F29" s="265"/>
      <c r="H29" s="8"/>
      <c r="I29" s="3"/>
    </row>
    <row r="30" spans="1:9">
      <c r="A30" s="260"/>
      <c r="B30" s="261"/>
      <c r="C30" s="262"/>
      <c r="D30" s="263"/>
      <c r="E30" s="264"/>
      <c r="F30" s="265"/>
      <c r="H30" s="8"/>
      <c r="I30" s="3"/>
    </row>
    <row r="31" spans="1:9">
      <c r="A31" s="260"/>
      <c r="B31" s="261"/>
      <c r="C31" s="262"/>
      <c r="D31" s="263"/>
      <c r="E31" s="264"/>
      <c r="F31" s="265"/>
      <c r="H31" s="8"/>
      <c r="I31" s="3"/>
    </row>
    <row r="32" spans="1:9">
      <c r="A32" s="260"/>
      <c r="B32" s="261"/>
      <c r="C32" s="262"/>
      <c r="D32" s="263"/>
      <c r="E32" s="264"/>
      <c r="F32" s="265"/>
      <c r="H32" s="8"/>
      <c r="I32" s="3"/>
    </row>
    <row r="33" spans="1:9">
      <c r="A33" s="260"/>
      <c r="B33" s="261"/>
      <c r="C33" s="262"/>
      <c r="D33" s="263"/>
      <c r="E33" s="264"/>
      <c r="F33" s="265"/>
      <c r="H33" s="8"/>
      <c r="I33" s="3"/>
    </row>
    <row r="34" spans="1:9">
      <c r="A34" s="260"/>
      <c r="B34" s="261"/>
      <c r="C34" s="262"/>
      <c r="D34" s="263"/>
      <c r="E34" s="264"/>
      <c r="F34" s="265"/>
      <c r="H34" s="8"/>
      <c r="I34" s="3"/>
    </row>
    <row r="35" spans="1:9" ht="13.5" thickBot="1">
      <c r="A35" s="12"/>
      <c r="B35" s="12"/>
      <c r="C35" s="17">
        <f>SUM(C15:C17)</f>
        <v>0</v>
      </c>
      <c r="D35" s="18">
        <f>SUM(D15:D34)</f>
        <v>0</v>
      </c>
      <c r="E35" s="17">
        <f>SUM(E15:E17)</f>
        <v>0</v>
      </c>
      <c r="F35" s="18"/>
      <c r="H35" s="8"/>
      <c r="I35" s="3"/>
    </row>
    <row r="36" spans="1:9" ht="13.5" thickTop="1">
      <c r="A36" s="390"/>
      <c r="B36" s="390"/>
      <c r="C36" s="19"/>
      <c r="D36" s="20"/>
      <c r="E36" s="19"/>
      <c r="F36" s="19"/>
      <c r="H36" s="8"/>
      <c r="I36" s="3"/>
    </row>
    <row r="37" spans="1:9" s="21" customFormat="1">
      <c r="A37" s="4" t="s">
        <v>133</v>
      </c>
      <c r="B37" s="4" t="s">
        <v>703</v>
      </c>
      <c r="C37" s="4"/>
      <c r="D37" s="4"/>
      <c r="E37" s="4"/>
      <c r="F37" s="4"/>
      <c r="G37" s="4"/>
      <c r="I37" s="22"/>
    </row>
    <row r="38" spans="1:9">
      <c r="E38" s="207" t="s">
        <v>829</v>
      </c>
    </row>
    <row r="39" spans="1:9" ht="26.25" thickBot="1">
      <c r="A39" s="23" t="s">
        <v>134</v>
      </c>
      <c r="B39" s="23" t="s">
        <v>135</v>
      </c>
      <c r="C39" s="5" t="s">
        <v>145</v>
      </c>
      <c r="D39" s="23" t="s">
        <v>136</v>
      </c>
      <c r="E39" s="23" t="s">
        <v>137</v>
      </c>
      <c r="F39" s="24" t="s">
        <v>138</v>
      </c>
      <c r="G39" s="24" t="s">
        <v>139</v>
      </c>
      <c r="H39" s="23" t="s">
        <v>140</v>
      </c>
      <c r="I39" s="23" t="s">
        <v>141</v>
      </c>
    </row>
    <row r="40" spans="1:9">
      <c r="A40" s="271" t="s">
        <v>150</v>
      </c>
      <c r="B40" s="272">
        <v>0</v>
      </c>
      <c r="C40" s="271" t="s">
        <v>125</v>
      </c>
      <c r="D40" s="273">
        <v>360</v>
      </c>
      <c r="E40" s="274">
        <v>43390</v>
      </c>
      <c r="F40" s="274">
        <f>E40+D40</f>
        <v>43750</v>
      </c>
      <c r="G40" s="275">
        <v>0.03</v>
      </c>
      <c r="H40" s="272">
        <f>G40*B40*D40/360</f>
        <v>0</v>
      </c>
      <c r="I40" s="276">
        <f>B40+H40</f>
        <v>0</v>
      </c>
    </row>
    <row r="41" spans="1:9">
      <c r="A41" s="271" t="s">
        <v>151</v>
      </c>
      <c r="B41" s="272">
        <v>0</v>
      </c>
      <c r="C41" s="271" t="s">
        <v>125</v>
      </c>
      <c r="D41" s="273">
        <v>360</v>
      </c>
      <c r="E41" s="274">
        <v>43391</v>
      </c>
      <c r="F41" s="274">
        <f>E41+D41</f>
        <v>43751</v>
      </c>
      <c r="G41" s="275">
        <v>0.05</v>
      </c>
      <c r="H41" s="272">
        <f>G41*B41*D41/360</f>
        <v>0</v>
      </c>
      <c r="I41" s="276">
        <f>B41+H41</f>
        <v>0</v>
      </c>
    </row>
    <row r="42" spans="1:9">
      <c r="A42" s="271"/>
      <c r="B42" s="272"/>
      <c r="C42" s="271"/>
      <c r="D42" s="273"/>
      <c r="E42" s="274"/>
      <c r="F42" s="274"/>
      <c r="G42" s="275"/>
      <c r="H42" s="272"/>
      <c r="I42" s="276"/>
    </row>
    <row r="43" spans="1:9">
      <c r="A43" s="271"/>
      <c r="B43" s="272"/>
      <c r="C43" s="271"/>
      <c r="D43" s="273"/>
      <c r="E43" s="274"/>
      <c r="F43" s="274"/>
      <c r="G43" s="275"/>
      <c r="H43" s="272"/>
      <c r="I43" s="276"/>
    </row>
    <row r="44" spans="1:9">
      <c r="A44" s="271"/>
      <c r="B44" s="272"/>
      <c r="C44" s="271"/>
      <c r="D44" s="273"/>
      <c r="E44" s="274"/>
      <c r="F44" s="274"/>
      <c r="G44" s="275"/>
      <c r="H44" s="272"/>
      <c r="I44" s="276"/>
    </row>
    <row r="45" spans="1:9">
      <c r="A45" s="271"/>
      <c r="B45" s="272"/>
      <c r="C45" s="271"/>
      <c r="D45" s="273"/>
      <c r="E45" s="274"/>
      <c r="F45" s="274"/>
      <c r="G45" s="275"/>
      <c r="H45" s="272"/>
      <c r="I45" s="276"/>
    </row>
    <row r="46" spans="1:9">
      <c r="A46" s="271"/>
      <c r="B46" s="272"/>
      <c r="C46" s="271"/>
      <c r="D46" s="273"/>
      <c r="E46" s="274"/>
      <c r="F46" s="274"/>
      <c r="G46" s="275"/>
      <c r="H46" s="272"/>
      <c r="I46" s="276"/>
    </row>
    <row r="47" spans="1:9">
      <c r="A47" s="271"/>
      <c r="B47" s="272"/>
      <c r="C47" s="271"/>
      <c r="D47" s="273"/>
      <c r="E47" s="274"/>
      <c r="F47" s="274"/>
      <c r="G47" s="275"/>
      <c r="H47" s="272"/>
      <c r="I47" s="276"/>
    </row>
    <row r="48" spans="1:9">
      <c r="A48" s="271"/>
      <c r="B48" s="272"/>
      <c r="C48" s="271"/>
      <c r="D48" s="273"/>
      <c r="E48" s="274"/>
      <c r="F48" s="274"/>
      <c r="G48" s="275"/>
      <c r="H48" s="272"/>
      <c r="I48" s="276"/>
    </row>
    <row r="49" spans="1:9">
      <c r="A49" s="271"/>
      <c r="B49" s="272"/>
      <c r="C49" s="271"/>
      <c r="D49" s="273"/>
      <c r="E49" s="274"/>
      <c r="F49" s="274"/>
      <c r="G49" s="275"/>
      <c r="H49" s="272"/>
      <c r="I49" s="276"/>
    </row>
    <row r="50" spans="1:9">
      <c r="A50" s="271"/>
      <c r="B50" s="272"/>
      <c r="C50" s="271"/>
      <c r="D50" s="273"/>
      <c r="E50" s="274"/>
      <c r="F50" s="274"/>
      <c r="G50" s="275"/>
      <c r="H50" s="272"/>
      <c r="I50" s="276"/>
    </row>
    <row r="51" spans="1:9">
      <c r="A51" s="271"/>
      <c r="B51" s="272"/>
      <c r="C51" s="271"/>
      <c r="D51" s="273"/>
      <c r="E51" s="274"/>
      <c r="F51" s="274"/>
      <c r="G51" s="275"/>
      <c r="H51" s="272"/>
      <c r="I51" s="276"/>
    </row>
    <row r="52" spans="1:9">
      <c r="A52" s="271"/>
      <c r="B52" s="272"/>
      <c r="C52" s="271"/>
      <c r="D52" s="273"/>
      <c r="E52" s="274"/>
      <c r="F52" s="274"/>
      <c r="G52" s="275"/>
      <c r="H52" s="272"/>
      <c r="I52" s="276"/>
    </row>
    <row r="53" spans="1:9">
      <c r="A53" s="271"/>
      <c r="B53" s="272"/>
      <c r="C53" s="271"/>
      <c r="D53" s="273"/>
      <c r="E53" s="274"/>
      <c r="F53" s="274"/>
      <c r="G53" s="275"/>
      <c r="H53" s="272"/>
      <c r="I53" s="276"/>
    </row>
    <row r="54" spans="1:9">
      <c r="A54" s="271"/>
      <c r="B54" s="272"/>
      <c r="C54" s="271"/>
      <c r="D54" s="273"/>
      <c r="E54" s="274"/>
      <c r="F54" s="274"/>
      <c r="G54" s="275"/>
      <c r="H54" s="272"/>
      <c r="I54" s="276"/>
    </row>
    <row r="55" spans="1:9">
      <c r="A55" s="271"/>
      <c r="B55" s="272"/>
      <c r="C55" s="271"/>
      <c r="D55" s="273"/>
      <c r="E55" s="274"/>
      <c r="F55" s="274"/>
      <c r="G55" s="275"/>
      <c r="H55" s="272"/>
      <c r="I55" s="276"/>
    </row>
    <row r="56" spans="1:9">
      <c r="A56" s="271"/>
      <c r="B56" s="272"/>
      <c r="C56" s="271"/>
      <c r="D56" s="273"/>
      <c r="E56" s="274"/>
      <c r="F56" s="274"/>
      <c r="G56" s="275"/>
      <c r="H56" s="272"/>
      <c r="I56" s="276"/>
    </row>
    <row r="57" spans="1:9">
      <c r="A57" s="271"/>
      <c r="B57" s="272"/>
      <c r="C57" s="271"/>
      <c r="D57" s="273"/>
      <c r="E57" s="274"/>
      <c r="F57" s="274"/>
      <c r="G57" s="275"/>
      <c r="H57" s="272"/>
      <c r="I57" s="276"/>
    </row>
    <row r="58" spans="1:9">
      <c r="A58" s="271"/>
      <c r="B58" s="272"/>
      <c r="C58" s="271"/>
      <c r="D58" s="273"/>
      <c r="E58" s="274"/>
      <c r="F58" s="274"/>
      <c r="G58" s="275"/>
      <c r="H58" s="272"/>
      <c r="I58" s="276"/>
    </row>
    <row r="59" spans="1:9">
      <c r="A59" s="271"/>
      <c r="B59" s="272"/>
      <c r="C59" s="271"/>
      <c r="D59" s="273"/>
      <c r="E59" s="274"/>
      <c r="F59" s="274"/>
      <c r="G59" s="275"/>
      <c r="H59" s="272"/>
      <c r="I59" s="276"/>
    </row>
    <row r="60" spans="1:9">
      <c r="A60" s="271"/>
      <c r="B60" s="272"/>
      <c r="C60" s="271"/>
      <c r="D60" s="273"/>
      <c r="E60" s="274"/>
      <c r="F60" s="274"/>
      <c r="G60" s="275"/>
      <c r="H60" s="272"/>
      <c r="I60" s="276"/>
    </row>
    <row r="61" spans="1:9">
      <c r="A61" s="271"/>
      <c r="B61" s="272"/>
      <c r="C61" s="271"/>
      <c r="D61" s="273"/>
      <c r="E61" s="274"/>
      <c r="F61" s="274"/>
      <c r="G61" s="275"/>
      <c r="H61" s="272"/>
      <c r="I61" s="276"/>
    </row>
    <row r="62" spans="1:9">
      <c r="A62" s="271"/>
      <c r="B62" s="272"/>
      <c r="C62" s="271"/>
      <c r="D62" s="273"/>
      <c r="E62" s="274"/>
      <c r="F62" s="274"/>
      <c r="G62" s="275"/>
      <c r="H62" s="272"/>
      <c r="I62" s="276"/>
    </row>
    <row r="63" spans="1:9">
      <c r="A63" s="271"/>
      <c r="B63" s="272"/>
      <c r="C63" s="271"/>
      <c r="D63" s="273"/>
      <c r="E63" s="274"/>
      <c r="F63" s="274"/>
      <c r="G63" s="275"/>
      <c r="H63" s="272"/>
      <c r="I63" s="276"/>
    </row>
    <row r="64" spans="1:9">
      <c r="A64" s="271"/>
      <c r="B64" s="272"/>
      <c r="C64" s="271"/>
      <c r="D64" s="273"/>
      <c r="E64" s="274"/>
      <c r="F64" s="274"/>
      <c r="G64" s="275"/>
      <c r="H64" s="272"/>
      <c r="I64" s="276"/>
    </row>
    <row r="65" spans="1:9">
      <c r="A65" s="271"/>
      <c r="B65" s="272"/>
      <c r="C65" s="271"/>
      <c r="D65" s="273"/>
      <c r="E65" s="274"/>
      <c r="F65" s="274"/>
      <c r="G65" s="275"/>
      <c r="H65" s="272"/>
      <c r="I65" s="276"/>
    </row>
    <row r="66" spans="1:9">
      <c r="A66" s="271"/>
      <c r="B66" s="272"/>
      <c r="C66" s="271"/>
      <c r="D66" s="273"/>
      <c r="E66" s="274"/>
      <c r="F66" s="274"/>
      <c r="G66" s="275"/>
      <c r="H66" s="272"/>
      <c r="I66" s="276"/>
    </row>
    <row r="67" spans="1:9">
      <c r="A67" s="271"/>
      <c r="B67" s="272"/>
      <c r="C67" s="271"/>
      <c r="D67" s="273"/>
      <c r="E67" s="274"/>
      <c r="F67" s="274"/>
      <c r="G67" s="275"/>
      <c r="H67" s="272"/>
      <c r="I67" s="276"/>
    </row>
    <row r="68" spans="1:9">
      <c r="A68" s="271"/>
      <c r="B68" s="272"/>
      <c r="C68" s="271"/>
      <c r="D68" s="273"/>
      <c r="E68" s="274"/>
      <c r="F68" s="274"/>
      <c r="G68" s="275"/>
      <c r="H68" s="272"/>
      <c r="I68" s="276"/>
    </row>
    <row r="69" spans="1:9">
      <c r="A69" s="271"/>
      <c r="B69" s="272"/>
      <c r="C69" s="271"/>
      <c r="D69" s="273"/>
      <c r="E69" s="274"/>
      <c r="F69" s="274"/>
      <c r="G69" s="275"/>
      <c r="H69" s="272"/>
      <c r="I69" s="276"/>
    </row>
    <row r="70" spans="1:9">
      <c r="A70" s="271"/>
      <c r="B70" s="272"/>
      <c r="C70" s="271"/>
      <c r="D70" s="273"/>
      <c r="E70" s="274"/>
      <c r="F70" s="274"/>
      <c r="G70" s="275"/>
      <c r="H70" s="272"/>
      <c r="I70" s="276"/>
    </row>
    <row r="71" spans="1:9">
      <c r="A71" s="271"/>
      <c r="B71" s="272"/>
      <c r="C71" s="271"/>
      <c r="D71" s="273"/>
      <c r="E71" s="274"/>
      <c r="F71" s="274"/>
      <c r="G71" s="275"/>
      <c r="H71" s="272"/>
      <c r="I71" s="276"/>
    </row>
    <row r="72" spans="1:9">
      <c r="A72" s="271"/>
      <c r="B72" s="272"/>
      <c r="C72" s="271"/>
      <c r="D72" s="273"/>
      <c r="E72" s="274"/>
      <c r="F72" s="274"/>
      <c r="G72" s="275"/>
      <c r="H72" s="272"/>
      <c r="I72" s="276"/>
    </row>
    <row r="73" spans="1:9">
      <c r="A73" s="271"/>
      <c r="B73" s="272"/>
      <c r="C73" s="271"/>
      <c r="D73" s="273"/>
      <c r="E73" s="274"/>
      <c r="F73" s="274"/>
      <c r="G73" s="275"/>
      <c r="H73" s="272"/>
      <c r="I73" s="276"/>
    </row>
    <row r="74" spans="1:9">
      <c r="A74" s="271"/>
      <c r="B74" s="272"/>
      <c r="C74" s="271"/>
      <c r="D74" s="273"/>
      <c r="E74" s="274"/>
      <c r="F74" s="274"/>
      <c r="G74" s="275"/>
      <c r="H74" s="272"/>
      <c r="I74" s="276"/>
    </row>
    <row r="75" spans="1:9">
      <c r="A75" s="271"/>
      <c r="B75" s="272"/>
      <c r="C75" s="271"/>
      <c r="D75" s="273"/>
      <c r="E75" s="274"/>
      <c r="F75" s="274"/>
      <c r="G75" s="275"/>
      <c r="H75" s="272"/>
      <c r="I75" s="276"/>
    </row>
    <row r="76" spans="1:9">
      <c r="A76" s="271"/>
      <c r="B76" s="272"/>
      <c r="C76" s="271"/>
      <c r="D76" s="273"/>
      <c r="E76" s="274"/>
      <c r="F76" s="274"/>
      <c r="G76" s="275"/>
      <c r="H76" s="272"/>
      <c r="I76" s="276"/>
    </row>
    <row r="77" spans="1:9" ht="15">
      <c r="A77" s="26"/>
      <c r="B77" s="27">
        <f>SUM(B40:B76)</f>
        <v>0</v>
      </c>
      <c r="C77" s="26"/>
      <c r="D77" s="26"/>
      <c r="E77" s="26"/>
      <c r="F77" s="28"/>
      <c r="G77" s="28"/>
      <c r="H77" s="26" t="s">
        <v>125</v>
      </c>
      <c r="I77" s="27">
        <f>SUM(I40:I76)</f>
        <v>0</v>
      </c>
    </row>
    <row r="78" spans="1:9" ht="15" hidden="1">
      <c r="A78" s="26" t="s">
        <v>142</v>
      </c>
      <c r="B78" s="29">
        <v>3.7</v>
      </c>
      <c r="C78" s="26"/>
      <c r="D78" s="26"/>
      <c r="E78" s="26"/>
      <c r="F78" s="28"/>
      <c r="G78" s="28"/>
      <c r="H78" s="26"/>
      <c r="I78" s="27"/>
    </row>
    <row r="79" spans="1:9" ht="15" hidden="1">
      <c r="A79" s="26"/>
      <c r="B79" s="28">
        <f>B77/B78</f>
        <v>0</v>
      </c>
      <c r="C79" s="26"/>
      <c r="D79" s="26"/>
      <c r="E79" s="26"/>
      <c r="F79" s="28"/>
      <c r="G79" s="28"/>
      <c r="H79" s="26"/>
      <c r="I79" s="27"/>
    </row>
    <row r="80" spans="1:9" ht="25.5" hidden="1">
      <c r="A80" s="30" t="s">
        <v>152</v>
      </c>
      <c r="B80" s="28">
        <v>30000</v>
      </c>
      <c r="C80"/>
      <c r="D80"/>
      <c r="E80"/>
      <c r="F80" s="25"/>
      <c r="G80" s="25"/>
      <c r="H80"/>
      <c r="I80"/>
    </row>
    <row r="81" spans="1:9" ht="15" hidden="1">
      <c r="A81" t="s">
        <v>143</v>
      </c>
      <c r="B81" s="31">
        <f>B79-B80</f>
        <v>-30000</v>
      </c>
      <c r="C81"/>
      <c r="D81"/>
      <c r="E81"/>
      <c r="F81" s="25"/>
      <c r="G81" s="25"/>
      <c r="H81"/>
      <c r="I81"/>
    </row>
    <row r="82" spans="1:9" hidden="1"/>
  </sheetData>
  <sheetProtection password="EBA3" sheet="1"/>
  <mergeCells count="3">
    <mergeCell ref="A4:I4"/>
    <mergeCell ref="A36:B36"/>
    <mergeCell ref="B3:C3"/>
  </mergeCells>
  <pageMargins left="0.25" right="0.25" top="0.75" bottom="0.75" header="0.3" footer="0.3"/>
  <pageSetup paperSize="9" scale="6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Q256"/>
  <sheetViews>
    <sheetView topLeftCell="B1" workbookViewId="0">
      <selection activeCell="G10" sqref="G10"/>
    </sheetView>
  </sheetViews>
  <sheetFormatPr defaultColWidth="9.140625" defaultRowHeight="15"/>
  <cols>
    <col min="1" max="5" width="19.140625" style="212" customWidth="1"/>
    <col min="6" max="6" width="19.140625" style="221" customWidth="1"/>
    <col min="7" max="10" width="19.140625" style="212" customWidth="1"/>
    <col min="11" max="11" width="19.140625" style="222" customWidth="1"/>
    <col min="12" max="17" width="19.140625" style="212" customWidth="1"/>
    <col min="18" max="16384" width="9.140625" style="212"/>
  </cols>
  <sheetData>
    <row r="1" spans="1:17" s="32" customFormat="1">
      <c r="A1" s="406" t="str">
        <f>CONCATENATE("Entity Name:", Summary!D8)</f>
        <v>Entity Name:</v>
      </c>
      <c r="B1" s="406"/>
      <c r="C1" s="406"/>
      <c r="D1" s="406"/>
      <c r="E1" s="406"/>
      <c r="F1" s="406"/>
      <c r="G1" s="406"/>
      <c r="H1" s="406"/>
      <c r="I1" s="406"/>
      <c r="J1" s="406"/>
      <c r="K1" s="406"/>
      <c r="L1" s="406"/>
      <c r="M1" s="406"/>
      <c r="N1" s="406"/>
      <c r="O1" s="406"/>
      <c r="P1" s="406"/>
      <c r="Q1" s="406"/>
    </row>
    <row r="2" spans="1:17" s="32" customFormat="1">
      <c r="A2" s="406" t="s">
        <v>828</v>
      </c>
      <c r="B2" s="406"/>
      <c r="C2" s="406"/>
      <c r="D2" s="406"/>
      <c r="E2" s="406"/>
      <c r="F2" s="406"/>
      <c r="G2" s="406"/>
      <c r="H2" s="406"/>
      <c r="I2" s="406"/>
      <c r="J2" s="406"/>
      <c r="K2" s="406"/>
      <c r="L2" s="406"/>
      <c r="M2" s="406"/>
      <c r="N2" s="406"/>
      <c r="O2" s="406"/>
      <c r="P2" s="406"/>
      <c r="Q2" s="406"/>
    </row>
    <row r="3" spans="1:17" s="32" customFormat="1">
      <c r="A3" s="407" t="str">
        <f>Summary!D7</f>
        <v>31/12/2024</v>
      </c>
      <c r="B3" s="408"/>
      <c r="C3" s="408"/>
      <c r="D3" s="408"/>
      <c r="E3" s="408"/>
      <c r="F3" s="408"/>
      <c r="G3" s="408"/>
      <c r="H3" s="408"/>
      <c r="I3" s="408"/>
      <c r="J3" s="408"/>
      <c r="K3" s="408"/>
      <c r="L3" s="408"/>
      <c r="M3" s="408"/>
      <c r="N3" s="408"/>
      <c r="O3" s="408"/>
      <c r="P3" s="408"/>
      <c r="Q3" s="408"/>
    </row>
    <row r="4" spans="1:17" s="32" customFormat="1" ht="15.75" thickBot="1">
      <c r="F4" s="283"/>
      <c r="K4" s="284"/>
    </row>
    <row r="5" spans="1:17" s="32" customFormat="1" ht="26.25" customHeight="1" thickBot="1">
      <c r="A5" s="391" t="s">
        <v>472</v>
      </c>
      <c r="B5" s="398" t="s">
        <v>471</v>
      </c>
      <c r="C5" s="391" t="s">
        <v>837</v>
      </c>
      <c r="D5" s="400" t="s">
        <v>835</v>
      </c>
      <c r="E5" s="401"/>
      <c r="F5" s="402"/>
      <c r="G5" s="403" t="s">
        <v>832</v>
      </c>
      <c r="H5" s="404"/>
      <c r="I5" s="405"/>
      <c r="J5" s="403" t="s">
        <v>822</v>
      </c>
      <c r="K5" s="404"/>
      <c r="L5" s="286" t="str">
        <f>Summary!D7</f>
        <v>31/12/2024</v>
      </c>
      <c r="M5" s="396" t="s">
        <v>610</v>
      </c>
      <c r="N5" s="287" t="s">
        <v>153</v>
      </c>
      <c r="O5" s="285" t="s">
        <v>154</v>
      </c>
      <c r="P5" s="287" t="s">
        <v>155</v>
      </c>
      <c r="Q5" s="288" t="s">
        <v>156</v>
      </c>
    </row>
    <row r="6" spans="1:17" s="32" customFormat="1" ht="38.25" customHeight="1" thickBot="1">
      <c r="A6" s="392"/>
      <c r="B6" s="399"/>
      <c r="C6" s="392"/>
      <c r="D6" s="289" t="s">
        <v>157</v>
      </c>
      <c r="E6" s="290" t="s">
        <v>159</v>
      </c>
      <c r="F6" s="291" t="s">
        <v>158</v>
      </c>
      <c r="G6" s="292" t="s">
        <v>157</v>
      </c>
      <c r="H6" s="290" t="s">
        <v>159</v>
      </c>
      <c r="I6" s="291" t="s">
        <v>158</v>
      </c>
      <c r="J6" s="292" t="s">
        <v>157</v>
      </c>
      <c r="K6" s="290" t="s">
        <v>159</v>
      </c>
      <c r="L6" s="291" t="s">
        <v>158</v>
      </c>
      <c r="M6" s="397"/>
      <c r="N6" s="293"/>
      <c r="O6" s="293"/>
      <c r="P6" s="293"/>
      <c r="Q6" s="291"/>
    </row>
    <row r="7" spans="1:17" s="32" customFormat="1" ht="15.75" customHeight="1" thickBot="1">
      <c r="A7" s="391" t="s">
        <v>579</v>
      </c>
      <c r="B7" s="398" t="s">
        <v>580</v>
      </c>
      <c r="C7" s="391" t="s">
        <v>836</v>
      </c>
      <c r="D7" s="400" t="s">
        <v>834</v>
      </c>
      <c r="E7" s="401"/>
      <c r="F7" s="402"/>
      <c r="G7" s="403" t="s">
        <v>833</v>
      </c>
      <c r="H7" s="404"/>
      <c r="I7" s="405"/>
      <c r="J7" s="403" t="s">
        <v>831</v>
      </c>
      <c r="K7" s="404"/>
      <c r="L7" s="404"/>
      <c r="M7" s="394" t="s">
        <v>609</v>
      </c>
      <c r="N7" s="287" t="s">
        <v>583</v>
      </c>
      <c r="O7" s="285" t="s">
        <v>584</v>
      </c>
      <c r="P7" s="287" t="s">
        <v>585</v>
      </c>
      <c r="Q7" s="288" t="s">
        <v>573</v>
      </c>
    </row>
    <row r="8" spans="1:17" s="32" customFormat="1" ht="26.25" customHeight="1" thickBot="1">
      <c r="A8" s="392"/>
      <c r="B8" s="399"/>
      <c r="C8" s="392"/>
      <c r="D8" s="289" t="s">
        <v>581</v>
      </c>
      <c r="E8" s="294" t="s">
        <v>593</v>
      </c>
      <c r="F8" s="295" t="s">
        <v>582</v>
      </c>
      <c r="G8" s="289" t="s">
        <v>581</v>
      </c>
      <c r="H8" s="294" t="s">
        <v>593</v>
      </c>
      <c r="I8" s="295" t="s">
        <v>582</v>
      </c>
      <c r="J8" s="289" t="s">
        <v>581</v>
      </c>
      <c r="K8" s="296" t="s">
        <v>593</v>
      </c>
      <c r="L8" s="297" t="s">
        <v>582</v>
      </c>
      <c r="M8" s="395"/>
      <c r="N8" s="293"/>
      <c r="O8" s="293"/>
      <c r="P8" s="293"/>
      <c r="Q8" s="291"/>
    </row>
    <row r="9" spans="1:17">
      <c r="A9" s="235"/>
      <c r="B9" s="236"/>
      <c r="C9" s="240"/>
      <c r="D9" s="241">
        <f>J9-G9</f>
        <v>0</v>
      </c>
      <c r="E9" s="45">
        <f>K9-H9</f>
        <v>0</v>
      </c>
      <c r="F9" s="242">
        <f>L9-I9</f>
        <v>0</v>
      </c>
      <c r="G9" s="214">
        <v>0</v>
      </c>
      <c r="H9" s="215"/>
      <c r="I9" s="216"/>
      <c r="J9" s="217"/>
      <c r="K9" s="215"/>
      <c r="M9" s="218"/>
      <c r="N9" s="219" t="s">
        <v>606</v>
      </c>
      <c r="O9" s="75" t="s">
        <v>604</v>
      </c>
      <c r="P9" s="75" t="s">
        <v>602</v>
      </c>
      <c r="Q9" s="220">
        <v>1</v>
      </c>
    </row>
    <row r="10" spans="1:17">
      <c r="A10" s="217"/>
      <c r="B10" s="213"/>
      <c r="C10" s="218"/>
      <c r="D10" s="241">
        <f t="shared" ref="D10:D20" si="0">J10-G10</f>
        <v>0</v>
      </c>
      <c r="E10" s="45">
        <f t="shared" ref="E10:E20" si="1">K10-H10</f>
        <v>0</v>
      </c>
      <c r="F10" s="242">
        <f t="shared" ref="F10:F20" si="2">L10-I10</f>
        <v>0</v>
      </c>
      <c r="G10" s="214">
        <v>0</v>
      </c>
      <c r="H10" s="215"/>
      <c r="I10" s="216"/>
      <c r="J10" s="214">
        <v>0</v>
      </c>
      <c r="K10" s="215">
        <v>0</v>
      </c>
      <c r="L10" s="213">
        <v>0</v>
      </c>
      <c r="M10" s="218">
        <v>0</v>
      </c>
      <c r="N10" s="219" t="s">
        <v>607</v>
      </c>
      <c r="O10" s="75" t="s">
        <v>605</v>
      </c>
      <c r="P10" s="219" t="s">
        <v>603</v>
      </c>
      <c r="Q10" s="220">
        <v>2</v>
      </c>
    </row>
    <row r="11" spans="1:17">
      <c r="A11" s="217"/>
      <c r="B11" s="213"/>
      <c r="C11" s="218"/>
      <c r="D11" s="241">
        <f t="shared" si="0"/>
        <v>0</v>
      </c>
      <c r="E11" s="45">
        <f t="shared" si="1"/>
        <v>0</v>
      </c>
      <c r="F11" s="242">
        <f t="shared" si="2"/>
        <v>0</v>
      </c>
      <c r="G11" s="214"/>
      <c r="H11" s="215"/>
      <c r="I11" s="216"/>
      <c r="J11" s="214"/>
      <c r="K11" s="215"/>
      <c r="L11" s="213"/>
      <c r="M11" s="218"/>
      <c r="N11" s="75"/>
      <c r="O11" s="75"/>
      <c r="P11" s="75"/>
      <c r="Q11" s="220">
        <v>3</v>
      </c>
    </row>
    <row r="12" spans="1:17">
      <c r="A12" s="217"/>
      <c r="B12" s="213"/>
      <c r="C12" s="218"/>
      <c r="D12" s="241">
        <f t="shared" si="0"/>
        <v>0</v>
      </c>
      <c r="E12" s="45">
        <f t="shared" si="1"/>
        <v>0</v>
      </c>
      <c r="F12" s="242">
        <f t="shared" si="2"/>
        <v>0</v>
      </c>
      <c r="G12" s="214"/>
      <c r="H12" s="215"/>
      <c r="I12" s="216"/>
      <c r="J12" s="214"/>
      <c r="K12" s="215"/>
      <c r="L12" s="213"/>
      <c r="M12" s="218"/>
      <c r="N12" s="75"/>
      <c r="O12" s="75"/>
      <c r="P12" s="75"/>
      <c r="Q12" s="220">
        <v>4</v>
      </c>
    </row>
    <row r="13" spans="1:17">
      <c r="A13" s="217"/>
      <c r="B13" s="213"/>
      <c r="C13" s="218"/>
      <c r="D13" s="241">
        <f t="shared" si="0"/>
        <v>0</v>
      </c>
      <c r="E13" s="45">
        <f t="shared" si="1"/>
        <v>0</v>
      </c>
      <c r="F13" s="242">
        <f t="shared" si="2"/>
        <v>0</v>
      </c>
      <c r="G13" s="214"/>
      <c r="H13" s="215"/>
      <c r="I13" s="216"/>
      <c r="J13" s="214"/>
      <c r="K13" s="215"/>
      <c r="L13" s="213"/>
      <c r="M13" s="218"/>
      <c r="N13" s="75"/>
      <c r="O13" s="75"/>
      <c r="P13" s="75"/>
      <c r="Q13" s="220">
        <v>5</v>
      </c>
    </row>
    <row r="14" spans="1:17">
      <c r="A14" s="217"/>
      <c r="B14" s="213"/>
      <c r="C14" s="218"/>
      <c r="D14" s="241">
        <f t="shared" si="0"/>
        <v>0</v>
      </c>
      <c r="E14" s="45">
        <f t="shared" si="1"/>
        <v>0</v>
      </c>
      <c r="F14" s="242">
        <f t="shared" si="2"/>
        <v>0</v>
      </c>
      <c r="G14" s="214"/>
      <c r="H14" s="215"/>
      <c r="I14" s="216"/>
      <c r="J14" s="214"/>
      <c r="K14" s="215"/>
      <c r="L14" s="213"/>
      <c r="M14" s="218"/>
      <c r="N14" s="75"/>
      <c r="O14" s="75"/>
      <c r="P14" s="75"/>
      <c r="Q14" s="220">
        <v>6</v>
      </c>
    </row>
    <row r="15" spans="1:17">
      <c r="A15" s="217"/>
      <c r="B15" s="213"/>
      <c r="C15" s="218"/>
      <c r="D15" s="241">
        <f t="shared" si="0"/>
        <v>0</v>
      </c>
      <c r="E15" s="45">
        <f t="shared" si="1"/>
        <v>0</v>
      </c>
      <c r="F15" s="242">
        <f t="shared" si="2"/>
        <v>0</v>
      </c>
      <c r="G15" s="214"/>
      <c r="H15" s="215"/>
      <c r="I15" s="216"/>
      <c r="J15" s="214"/>
      <c r="K15" s="215"/>
      <c r="L15" s="213"/>
      <c r="M15" s="218"/>
      <c r="N15" s="75"/>
      <c r="O15" s="75"/>
      <c r="P15" s="75"/>
      <c r="Q15" s="220">
        <v>7</v>
      </c>
    </row>
    <row r="16" spans="1:17">
      <c r="A16" s="217"/>
      <c r="B16" s="213"/>
      <c r="C16" s="218"/>
      <c r="D16" s="241">
        <f t="shared" si="0"/>
        <v>0</v>
      </c>
      <c r="E16" s="45">
        <f t="shared" si="1"/>
        <v>0</v>
      </c>
      <c r="F16" s="242">
        <f t="shared" si="2"/>
        <v>0</v>
      </c>
      <c r="G16" s="214"/>
      <c r="H16" s="215"/>
      <c r="I16" s="216"/>
      <c r="J16" s="214"/>
      <c r="K16" s="215"/>
      <c r="L16" s="213"/>
      <c r="M16" s="218"/>
      <c r="N16" s="75"/>
      <c r="O16" s="75"/>
      <c r="P16" s="75"/>
      <c r="Q16" s="220">
        <v>8</v>
      </c>
    </row>
    <row r="17" spans="1:17">
      <c r="A17" s="217"/>
      <c r="B17" s="213"/>
      <c r="C17" s="218"/>
      <c r="D17" s="241">
        <f t="shared" si="0"/>
        <v>0</v>
      </c>
      <c r="E17" s="45">
        <f t="shared" si="1"/>
        <v>0</v>
      </c>
      <c r="F17" s="242">
        <f t="shared" si="2"/>
        <v>0</v>
      </c>
      <c r="G17" s="214"/>
      <c r="H17" s="215"/>
      <c r="I17" s="216"/>
      <c r="J17" s="214"/>
      <c r="K17" s="215"/>
      <c r="L17" s="213"/>
      <c r="M17" s="218"/>
      <c r="N17" s="75"/>
      <c r="O17" s="75"/>
      <c r="P17" s="75"/>
      <c r="Q17" s="220">
        <v>9</v>
      </c>
    </row>
    <row r="18" spans="1:17">
      <c r="A18" s="217"/>
      <c r="B18" s="213"/>
      <c r="C18" s="218"/>
      <c r="D18" s="241">
        <f t="shared" si="0"/>
        <v>0</v>
      </c>
      <c r="E18" s="45">
        <f t="shared" si="1"/>
        <v>0</v>
      </c>
      <c r="F18" s="242">
        <f t="shared" si="2"/>
        <v>0</v>
      </c>
      <c r="G18" s="214"/>
      <c r="H18" s="215"/>
      <c r="I18" s="216"/>
      <c r="J18" s="214"/>
      <c r="K18" s="215"/>
      <c r="L18" s="213"/>
      <c r="M18" s="218"/>
      <c r="N18" s="75"/>
      <c r="O18" s="75"/>
      <c r="P18" s="75"/>
      <c r="Q18" s="220">
        <v>10</v>
      </c>
    </row>
    <row r="19" spans="1:17">
      <c r="A19" s="217"/>
      <c r="B19" s="213"/>
      <c r="C19" s="218"/>
      <c r="D19" s="241">
        <f t="shared" si="0"/>
        <v>0</v>
      </c>
      <c r="E19" s="45">
        <f t="shared" si="1"/>
        <v>0</v>
      </c>
      <c r="F19" s="242">
        <f t="shared" si="2"/>
        <v>0</v>
      </c>
      <c r="G19" s="214"/>
      <c r="H19" s="215"/>
      <c r="I19" s="216"/>
      <c r="J19" s="214"/>
      <c r="K19" s="215">
        <f>J19-L19-M19</f>
        <v>0</v>
      </c>
      <c r="L19" s="213"/>
      <c r="M19" s="218"/>
      <c r="N19" s="75"/>
      <c r="O19" s="75"/>
      <c r="P19" s="75"/>
      <c r="Q19" s="220">
        <v>11</v>
      </c>
    </row>
    <row r="20" spans="1:17">
      <c r="A20" s="217"/>
      <c r="B20" s="213"/>
      <c r="C20" s="218"/>
      <c r="D20" s="241">
        <f t="shared" si="0"/>
        <v>0</v>
      </c>
      <c r="E20" s="45">
        <f t="shared" si="1"/>
        <v>0</v>
      </c>
      <c r="F20" s="242">
        <f t="shared" si="2"/>
        <v>0</v>
      </c>
      <c r="G20" s="214"/>
      <c r="H20" s="215"/>
      <c r="I20" s="216"/>
      <c r="J20" s="214"/>
      <c r="K20" s="215">
        <f>J20-L20-M20</f>
        <v>0</v>
      </c>
      <c r="L20" s="213"/>
      <c r="M20" s="218"/>
      <c r="N20" s="75"/>
      <c r="O20" s="75"/>
      <c r="P20" s="75"/>
      <c r="Q20" s="220">
        <v>12</v>
      </c>
    </row>
    <row r="21" spans="1:17">
      <c r="A21" s="217"/>
      <c r="B21" s="213"/>
      <c r="C21" s="218"/>
      <c r="D21" s="241">
        <f t="shared" ref="D21:D63" si="3">J21-G21</f>
        <v>0</v>
      </c>
      <c r="E21" s="45">
        <f t="shared" ref="E21:E63" si="4">K21-H21</f>
        <v>0</v>
      </c>
      <c r="F21" s="242">
        <f t="shared" ref="F21:F63" si="5">L21-I21</f>
        <v>0</v>
      </c>
      <c r="G21" s="214"/>
      <c r="H21" s="215"/>
      <c r="I21" s="216"/>
      <c r="J21" s="214"/>
      <c r="K21" s="215">
        <f t="shared" ref="K21:K63" si="6">J21-L21-M21</f>
        <v>0</v>
      </c>
      <c r="L21" s="213"/>
      <c r="M21" s="218"/>
      <c r="N21" s="75"/>
      <c r="O21" s="75"/>
      <c r="P21" s="75"/>
      <c r="Q21" s="220">
        <v>13</v>
      </c>
    </row>
    <row r="22" spans="1:17">
      <c r="A22" s="217"/>
      <c r="B22" s="213"/>
      <c r="C22" s="218"/>
      <c r="D22" s="241">
        <f t="shared" si="3"/>
        <v>0</v>
      </c>
      <c r="E22" s="45">
        <f t="shared" si="4"/>
        <v>0</v>
      </c>
      <c r="F22" s="242">
        <f t="shared" si="5"/>
        <v>0</v>
      </c>
      <c r="G22" s="214"/>
      <c r="H22" s="215"/>
      <c r="I22" s="216"/>
      <c r="J22" s="214"/>
      <c r="K22" s="215">
        <f t="shared" si="6"/>
        <v>0</v>
      </c>
      <c r="L22" s="213"/>
      <c r="M22" s="218"/>
      <c r="N22" s="75"/>
      <c r="O22" s="75"/>
      <c r="P22" s="75"/>
      <c r="Q22" s="220">
        <v>14</v>
      </c>
    </row>
    <row r="23" spans="1:17">
      <c r="A23" s="217"/>
      <c r="B23" s="213"/>
      <c r="C23" s="218"/>
      <c r="D23" s="241">
        <f t="shared" si="3"/>
        <v>0</v>
      </c>
      <c r="E23" s="45">
        <f t="shared" si="4"/>
        <v>0</v>
      </c>
      <c r="F23" s="242">
        <f t="shared" si="5"/>
        <v>0</v>
      </c>
      <c r="G23" s="214"/>
      <c r="H23" s="215"/>
      <c r="I23" s="216"/>
      <c r="J23" s="214"/>
      <c r="K23" s="215">
        <f t="shared" si="6"/>
        <v>0</v>
      </c>
      <c r="L23" s="213"/>
      <c r="M23" s="218"/>
      <c r="N23" s="75"/>
      <c r="O23" s="75"/>
      <c r="P23" s="75"/>
      <c r="Q23" s="220">
        <v>15</v>
      </c>
    </row>
    <row r="24" spans="1:17">
      <c r="A24" s="217"/>
      <c r="B24" s="213"/>
      <c r="C24" s="218"/>
      <c r="D24" s="241">
        <f t="shared" si="3"/>
        <v>0</v>
      </c>
      <c r="E24" s="45">
        <f t="shared" si="4"/>
        <v>0</v>
      </c>
      <c r="F24" s="242">
        <f t="shared" si="5"/>
        <v>0</v>
      </c>
      <c r="G24" s="214"/>
      <c r="H24" s="215"/>
      <c r="I24" s="216"/>
      <c r="J24" s="214"/>
      <c r="K24" s="215">
        <f t="shared" si="6"/>
        <v>0</v>
      </c>
      <c r="L24" s="213"/>
      <c r="M24" s="218"/>
      <c r="N24" s="75"/>
      <c r="O24" s="75"/>
      <c r="P24" s="75"/>
      <c r="Q24" s="220">
        <v>16</v>
      </c>
    </row>
    <row r="25" spans="1:17">
      <c r="A25" s="217"/>
      <c r="B25" s="213"/>
      <c r="C25" s="218"/>
      <c r="D25" s="241">
        <f t="shared" si="3"/>
        <v>0</v>
      </c>
      <c r="E25" s="45">
        <f t="shared" si="4"/>
        <v>0</v>
      </c>
      <c r="F25" s="242">
        <f t="shared" si="5"/>
        <v>0</v>
      </c>
      <c r="G25" s="214"/>
      <c r="H25" s="215"/>
      <c r="I25" s="216"/>
      <c r="J25" s="214"/>
      <c r="K25" s="215">
        <f t="shared" si="6"/>
        <v>0</v>
      </c>
      <c r="L25" s="213"/>
      <c r="M25" s="218"/>
      <c r="N25" s="75"/>
      <c r="O25" s="75"/>
      <c r="P25" s="75"/>
      <c r="Q25" s="220">
        <v>17</v>
      </c>
    </row>
    <row r="26" spans="1:17">
      <c r="A26" s="217"/>
      <c r="B26" s="213"/>
      <c r="C26" s="218"/>
      <c r="D26" s="241">
        <f t="shared" si="3"/>
        <v>0</v>
      </c>
      <c r="E26" s="45">
        <f t="shared" si="4"/>
        <v>0</v>
      </c>
      <c r="F26" s="242">
        <f t="shared" si="5"/>
        <v>0</v>
      </c>
      <c r="G26" s="214"/>
      <c r="H26" s="215"/>
      <c r="I26" s="216"/>
      <c r="J26" s="214"/>
      <c r="K26" s="215">
        <f t="shared" si="6"/>
        <v>0</v>
      </c>
      <c r="L26" s="213"/>
      <c r="M26" s="218"/>
      <c r="N26" s="75"/>
      <c r="O26" s="75"/>
      <c r="P26" s="75"/>
      <c r="Q26" s="220">
        <v>18</v>
      </c>
    </row>
    <row r="27" spans="1:17">
      <c r="A27" s="217"/>
      <c r="B27" s="213"/>
      <c r="C27" s="218"/>
      <c r="D27" s="241">
        <f t="shared" si="3"/>
        <v>0</v>
      </c>
      <c r="E27" s="45">
        <f t="shared" si="4"/>
        <v>0</v>
      </c>
      <c r="F27" s="242">
        <f t="shared" si="5"/>
        <v>0</v>
      </c>
      <c r="G27" s="214"/>
      <c r="H27" s="215"/>
      <c r="I27" s="216"/>
      <c r="J27" s="214"/>
      <c r="K27" s="215">
        <f t="shared" si="6"/>
        <v>0</v>
      </c>
      <c r="L27" s="213"/>
      <c r="M27" s="218"/>
      <c r="N27" s="75"/>
      <c r="O27" s="75"/>
      <c r="P27" s="75"/>
      <c r="Q27" s="220">
        <v>19</v>
      </c>
    </row>
    <row r="28" spans="1:17">
      <c r="A28" s="217"/>
      <c r="B28" s="213"/>
      <c r="C28" s="218"/>
      <c r="D28" s="241">
        <f t="shared" si="3"/>
        <v>0</v>
      </c>
      <c r="E28" s="45">
        <f t="shared" si="4"/>
        <v>0</v>
      </c>
      <c r="F28" s="242">
        <f t="shared" si="5"/>
        <v>0</v>
      </c>
      <c r="G28" s="214"/>
      <c r="H28" s="215"/>
      <c r="I28" s="216"/>
      <c r="J28" s="214"/>
      <c r="K28" s="215">
        <f t="shared" si="6"/>
        <v>0</v>
      </c>
      <c r="L28" s="213"/>
      <c r="M28" s="218"/>
      <c r="N28" s="75"/>
      <c r="O28" s="75"/>
      <c r="P28" s="75"/>
      <c r="Q28" s="220">
        <v>20</v>
      </c>
    </row>
    <row r="29" spans="1:17">
      <c r="A29" s="217"/>
      <c r="B29" s="213"/>
      <c r="C29" s="218"/>
      <c r="D29" s="241">
        <f t="shared" si="3"/>
        <v>0</v>
      </c>
      <c r="E29" s="45">
        <f t="shared" si="4"/>
        <v>0</v>
      </c>
      <c r="F29" s="242">
        <f t="shared" si="5"/>
        <v>0</v>
      </c>
      <c r="G29" s="214"/>
      <c r="H29" s="215"/>
      <c r="I29" s="216"/>
      <c r="J29" s="214"/>
      <c r="K29" s="215">
        <f t="shared" si="6"/>
        <v>0</v>
      </c>
      <c r="L29" s="213"/>
      <c r="M29" s="218"/>
      <c r="N29" s="75"/>
      <c r="O29" s="75"/>
      <c r="P29" s="75"/>
      <c r="Q29" s="220">
        <v>21</v>
      </c>
    </row>
    <row r="30" spans="1:17">
      <c r="A30" s="217"/>
      <c r="B30" s="213"/>
      <c r="C30" s="218"/>
      <c r="D30" s="241">
        <f t="shared" si="3"/>
        <v>0</v>
      </c>
      <c r="E30" s="45">
        <f t="shared" si="4"/>
        <v>0</v>
      </c>
      <c r="F30" s="242">
        <f t="shared" si="5"/>
        <v>0</v>
      </c>
      <c r="G30" s="214"/>
      <c r="H30" s="215"/>
      <c r="I30" s="216"/>
      <c r="J30" s="214"/>
      <c r="K30" s="215">
        <f t="shared" si="6"/>
        <v>0</v>
      </c>
      <c r="L30" s="213"/>
      <c r="M30" s="218"/>
      <c r="N30" s="75"/>
      <c r="O30" s="75"/>
      <c r="P30" s="75"/>
      <c r="Q30" s="220">
        <v>22</v>
      </c>
    </row>
    <row r="31" spans="1:17">
      <c r="A31" s="217"/>
      <c r="B31" s="213"/>
      <c r="C31" s="218"/>
      <c r="D31" s="241">
        <f t="shared" si="3"/>
        <v>0</v>
      </c>
      <c r="E31" s="45">
        <f t="shared" si="4"/>
        <v>0</v>
      </c>
      <c r="F31" s="242">
        <f t="shared" si="5"/>
        <v>0</v>
      </c>
      <c r="G31" s="214"/>
      <c r="H31" s="215"/>
      <c r="I31" s="216"/>
      <c r="J31" s="214"/>
      <c r="K31" s="215">
        <f t="shared" si="6"/>
        <v>0</v>
      </c>
      <c r="L31" s="213"/>
      <c r="M31" s="218"/>
      <c r="N31" s="75"/>
      <c r="O31" s="75"/>
      <c r="P31" s="75"/>
      <c r="Q31" s="220">
        <v>23</v>
      </c>
    </row>
    <row r="32" spans="1:17">
      <c r="A32" s="217"/>
      <c r="B32" s="213"/>
      <c r="C32" s="218"/>
      <c r="D32" s="241">
        <f t="shared" si="3"/>
        <v>0</v>
      </c>
      <c r="E32" s="45">
        <f t="shared" si="4"/>
        <v>0</v>
      </c>
      <c r="F32" s="242">
        <f t="shared" si="5"/>
        <v>0</v>
      </c>
      <c r="G32" s="214"/>
      <c r="H32" s="215"/>
      <c r="I32" s="216"/>
      <c r="J32" s="214"/>
      <c r="K32" s="215">
        <f t="shared" si="6"/>
        <v>0</v>
      </c>
      <c r="L32" s="213"/>
      <c r="M32" s="218"/>
      <c r="N32" s="75"/>
      <c r="O32" s="75"/>
      <c r="P32" s="75"/>
      <c r="Q32" s="220">
        <v>24</v>
      </c>
    </row>
    <row r="33" spans="1:17">
      <c r="A33" s="217"/>
      <c r="B33" s="213"/>
      <c r="C33" s="218"/>
      <c r="D33" s="241">
        <f t="shared" si="3"/>
        <v>0</v>
      </c>
      <c r="E33" s="45">
        <f t="shared" si="4"/>
        <v>0</v>
      </c>
      <c r="F33" s="242">
        <f t="shared" si="5"/>
        <v>0</v>
      </c>
      <c r="G33" s="214"/>
      <c r="H33" s="215"/>
      <c r="I33" s="216"/>
      <c r="J33" s="214"/>
      <c r="K33" s="215">
        <f t="shared" si="6"/>
        <v>0</v>
      </c>
      <c r="L33" s="213"/>
      <c r="M33" s="218"/>
      <c r="N33" s="75"/>
      <c r="O33" s="75"/>
      <c r="P33" s="75"/>
      <c r="Q33" s="220">
        <v>25</v>
      </c>
    </row>
    <row r="34" spans="1:17">
      <c r="A34" s="217"/>
      <c r="B34" s="213"/>
      <c r="C34" s="218"/>
      <c r="D34" s="241">
        <f t="shared" si="3"/>
        <v>0</v>
      </c>
      <c r="E34" s="45">
        <f t="shared" si="4"/>
        <v>0</v>
      </c>
      <c r="F34" s="242">
        <f t="shared" si="5"/>
        <v>0</v>
      </c>
      <c r="G34" s="214"/>
      <c r="H34" s="215"/>
      <c r="I34" s="216"/>
      <c r="J34" s="214"/>
      <c r="K34" s="215">
        <f t="shared" si="6"/>
        <v>0</v>
      </c>
      <c r="L34" s="213"/>
      <c r="M34" s="218"/>
      <c r="N34" s="75"/>
      <c r="O34" s="75"/>
      <c r="P34" s="75"/>
      <c r="Q34" s="220">
        <v>26</v>
      </c>
    </row>
    <row r="35" spans="1:17">
      <c r="A35" s="217"/>
      <c r="B35" s="213"/>
      <c r="C35" s="218"/>
      <c r="D35" s="241">
        <f t="shared" si="3"/>
        <v>0</v>
      </c>
      <c r="E35" s="45">
        <f t="shared" si="4"/>
        <v>0</v>
      </c>
      <c r="F35" s="242">
        <f t="shared" si="5"/>
        <v>0</v>
      </c>
      <c r="G35" s="214"/>
      <c r="H35" s="215"/>
      <c r="I35" s="216"/>
      <c r="J35" s="214"/>
      <c r="K35" s="215">
        <f t="shared" si="6"/>
        <v>0</v>
      </c>
      <c r="L35" s="213"/>
      <c r="M35" s="218"/>
      <c r="N35" s="75"/>
      <c r="O35" s="75"/>
      <c r="P35" s="75"/>
      <c r="Q35" s="220">
        <v>27</v>
      </c>
    </row>
    <row r="36" spans="1:17">
      <c r="A36" s="217"/>
      <c r="B36" s="213"/>
      <c r="C36" s="218"/>
      <c r="D36" s="241">
        <f t="shared" si="3"/>
        <v>0</v>
      </c>
      <c r="E36" s="45">
        <f t="shared" si="4"/>
        <v>0</v>
      </c>
      <c r="F36" s="242">
        <f t="shared" si="5"/>
        <v>0</v>
      </c>
      <c r="G36" s="214"/>
      <c r="H36" s="215"/>
      <c r="I36" s="216"/>
      <c r="J36" s="214"/>
      <c r="K36" s="215">
        <f t="shared" si="6"/>
        <v>0</v>
      </c>
      <c r="L36" s="213"/>
      <c r="M36" s="218"/>
      <c r="N36" s="75"/>
      <c r="O36" s="75"/>
      <c r="P36" s="75"/>
      <c r="Q36" s="220">
        <v>28</v>
      </c>
    </row>
    <row r="37" spans="1:17">
      <c r="A37" s="217"/>
      <c r="B37" s="213"/>
      <c r="C37" s="218"/>
      <c r="D37" s="241">
        <f t="shared" si="3"/>
        <v>0</v>
      </c>
      <c r="E37" s="45">
        <f t="shared" si="4"/>
        <v>0</v>
      </c>
      <c r="F37" s="242">
        <f t="shared" si="5"/>
        <v>0</v>
      </c>
      <c r="G37" s="214"/>
      <c r="H37" s="215"/>
      <c r="I37" s="216"/>
      <c r="J37" s="214"/>
      <c r="K37" s="215">
        <f t="shared" si="6"/>
        <v>0</v>
      </c>
      <c r="L37" s="213"/>
      <c r="M37" s="218"/>
      <c r="N37" s="75"/>
      <c r="O37" s="75"/>
      <c r="P37" s="75"/>
      <c r="Q37" s="220">
        <v>29</v>
      </c>
    </row>
    <row r="38" spans="1:17">
      <c r="A38" s="217"/>
      <c r="B38" s="213"/>
      <c r="C38" s="218"/>
      <c r="D38" s="241">
        <f t="shared" si="3"/>
        <v>0</v>
      </c>
      <c r="E38" s="45">
        <f t="shared" si="4"/>
        <v>0</v>
      </c>
      <c r="F38" s="242">
        <f t="shared" si="5"/>
        <v>0</v>
      </c>
      <c r="G38" s="214"/>
      <c r="H38" s="215"/>
      <c r="I38" s="216"/>
      <c r="J38" s="214"/>
      <c r="K38" s="215">
        <f t="shared" si="6"/>
        <v>0</v>
      </c>
      <c r="L38" s="213"/>
      <c r="M38" s="218"/>
      <c r="N38" s="75"/>
      <c r="O38" s="75"/>
      <c r="P38" s="75"/>
      <c r="Q38" s="220">
        <v>30</v>
      </c>
    </row>
    <row r="39" spans="1:17">
      <c r="A39" s="217"/>
      <c r="B39" s="213"/>
      <c r="C39" s="218"/>
      <c r="D39" s="241">
        <f t="shared" si="3"/>
        <v>0</v>
      </c>
      <c r="E39" s="45">
        <f t="shared" si="4"/>
        <v>0</v>
      </c>
      <c r="F39" s="242">
        <f t="shared" si="5"/>
        <v>0</v>
      </c>
      <c r="G39" s="214"/>
      <c r="H39" s="215"/>
      <c r="I39" s="216"/>
      <c r="J39" s="214"/>
      <c r="K39" s="215">
        <f t="shared" si="6"/>
        <v>0</v>
      </c>
      <c r="L39" s="213"/>
      <c r="M39" s="218"/>
      <c r="N39" s="75"/>
      <c r="O39" s="75"/>
      <c r="P39" s="75"/>
      <c r="Q39" s="220">
        <v>31</v>
      </c>
    </row>
    <row r="40" spans="1:17">
      <c r="A40" s="217"/>
      <c r="B40" s="213"/>
      <c r="C40" s="218"/>
      <c r="D40" s="241">
        <f t="shared" si="3"/>
        <v>0</v>
      </c>
      <c r="E40" s="45">
        <f t="shared" si="4"/>
        <v>0</v>
      </c>
      <c r="F40" s="242">
        <f t="shared" si="5"/>
        <v>0</v>
      </c>
      <c r="G40" s="214"/>
      <c r="H40" s="215"/>
      <c r="I40" s="216"/>
      <c r="J40" s="214"/>
      <c r="K40" s="215">
        <f t="shared" si="6"/>
        <v>0</v>
      </c>
      <c r="L40" s="213"/>
      <c r="M40" s="218"/>
      <c r="N40" s="75"/>
      <c r="O40" s="75"/>
      <c r="P40" s="75"/>
      <c r="Q40" s="220">
        <v>32</v>
      </c>
    </row>
    <row r="41" spans="1:17">
      <c r="A41" s="217"/>
      <c r="B41" s="213"/>
      <c r="C41" s="218"/>
      <c r="D41" s="241">
        <f t="shared" si="3"/>
        <v>0</v>
      </c>
      <c r="E41" s="45">
        <f t="shared" si="4"/>
        <v>0</v>
      </c>
      <c r="F41" s="242">
        <f t="shared" si="5"/>
        <v>0</v>
      </c>
      <c r="G41" s="214"/>
      <c r="H41" s="215"/>
      <c r="I41" s="216"/>
      <c r="J41" s="214"/>
      <c r="K41" s="215">
        <f t="shared" si="6"/>
        <v>0</v>
      </c>
      <c r="L41" s="213"/>
      <c r="M41" s="218"/>
      <c r="N41" s="75"/>
      <c r="O41" s="75"/>
      <c r="P41" s="75"/>
      <c r="Q41" s="220">
        <v>33</v>
      </c>
    </row>
    <row r="42" spans="1:17">
      <c r="A42" s="217"/>
      <c r="B42" s="213"/>
      <c r="C42" s="218"/>
      <c r="D42" s="241">
        <f t="shared" si="3"/>
        <v>0</v>
      </c>
      <c r="E42" s="45">
        <f t="shared" si="4"/>
        <v>0</v>
      </c>
      <c r="F42" s="242">
        <f t="shared" si="5"/>
        <v>0</v>
      </c>
      <c r="G42" s="214"/>
      <c r="H42" s="215"/>
      <c r="I42" s="216"/>
      <c r="J42" s="214"/>
      <c r="K42" s="215">
        <f t="shared" si="6"/>
        <v>0</v>
      </c>
      <c r="L42" s="213"/>
      <c r="M42" s="218"/>
      <c r="N42" s="75"/>
      <c r="O42" s="75"/>
      <c r="P42" s="75"/>
      <c r="Q42" s="220">
        <v>34</v>
      </c>
    </row>
    <row r="43" spans="1:17">
      <c r="A43" s="217"/>
      <c r="B43" s="213"/>
      <c r="C43" s="218"/>
      <c r="D43" s="241">
        <f t="shared" si="3"/>
        <v>0</v>
      </c>
      <c r="E43" s="45">
        <f t="shared" si="4"/>
        <v>0</v>
      </c>
      <c r="F43" s="242">
        <f t="shared" si="5"/>
        <v>0</v>
      </c>
      <c r="G43" s="214"/>
      <c r="H43" s="215"/>
      <c r="I43" s="216"/>
      <c r="J43" s="214"/>
      <c r="K43" s="215">
        <f t="shared" si="6"/>
        <v>0</v>
      </c>
      <c r="L43" s="213"/>
      <c r="M43" s="218"/>
      <c r="N43" s="75"/>
      <c r="O43" s="75"/>
      <c r="P43" s="75"/>
      <c r="Q43" s="220">
        <v>35</v>
      </c>
    </row>
    <row r="44" spans="1:17">
      <c r="A44" s="217"/>
      <c r="B44" s="213"/>
      <c r="C44" s="218"/>
      <c r="D44" s="241">
        <f t="shared" si="3"/>
        <v>0</v>
      </c>
      <c r="E44" s="45">
        <f t="shared" si="4"/>
        <v>0</v>
      </c>
      <c r="F44" s="242">
        <f t="shared" si="5"/>
        <v>0</v>
      </c>
      <c r="G44" s="214"/>
      <c r="H44" s="215"/>
      <c r="I44" s="216"/>
      <c r="J44" s="214"/>
      <c r="K44" s="215">
        <f t="shared" si="6"/>
        <v>0</v>
      </c>
      <c r="L44" s="213"/>
      <c r="M44" s="218"/>
      <c r="N44" s="75"/>
      <c r="O44" s="75"/>
      <c r="P44" s="75"/>
      <c r="Q44" s="220">
        <v>36</v>
      </c>
    </row>
    <row r="45" spans="1:17">
      <c r="A45" s="217"/>
      <c r="B45" s="213"/>
      <c r="C45" s="218"/>
      <c r="D45" s="241">
        <f t="shared" si="3"/>
        <v>0</v>
      </c>
      <c r="E45" s="45">
        <f t="shared" si="4"/>
        <v>0</v>
      </c>
      <c r="F45" s="242">
        <f t="shared" si="5"/>
        <v>0</v>
      </c>
      <c r="G45" s="214"/>
      <c r="H45" s="215"/>
      <c r="I45" s="216"/>
      <c r="J45" s="214"/>
      <c r="K45" s="215">
        <f t="shared" si="6"/>
        <v>0</v>
      </c>
      <c r="L45" s="213"/>
      <c r="M45" s="218"/>
      <c r="N45" s="75"/>
      <c r="O45" s="75"/>
      <c r="P45" s="75"/>
      <c r="Q45" s="220">
        <v>37</v>
      </c>
    </row>
    <row r="46" spans="1:17">
      <c r="A46" s="217"/>
      <c r="B46" s="213"/>
      <c r="C46" s="218"/>
      <c r="D46" s="241">
        <f t="shared" si="3"/>
        <v>0</v>
      </c>
      <c r="E46" s="45">
        <f t="shared" si="4"/>
        <v>0</v>
      </c>
      <c r="F46" s="242">
        <f t="shared" si="5"/>
        <v>0</v>
      </c>
      <c r="G46" s="214"/>
      <c r="H46" s="215"/>
      <c r="I46" s="216"/>
      <c r="J46" s="214"/>
      <c r="K46" s="215">
        <f t="shared" si="6"/>
        <v>0</v>
      </c>
      <c r="L46" s="213"/>
      <c r="M46" s="218"/>
      <c r="N46" s="75"/>
      <c r="O46" s="75"/>
      <c r="P46" s="75"/>
      <c r="Q46" s="220">
        <v>38</v>
      </c>
    </row>
    <row r="47" spans="1:17">
      <c r="A47" s="217"/>
      <c r="B47" s="213"/>
      <c r="C47" s="218"/>
      <c r="D47" s="241">
        <f t="shared" si="3"/>
        <v>0</v>
      </c>
      <c r="E47" s="45">
        <f t="shared" si="4"/>
        <v>0</v>
      </c>
      <c r="F47" s="242">
        <f t="shared" si="5"/>
        <v>0</v>
      </c>
      <c r="G47" s="214"/>
      <c r="H47" s="215"/>
      <c r="I47" s="216"/>
      <c r="J47" s="214"/>
      <c r="K47" s="215">
        <f t="shared" si="6"/>
        <v>0</v>
      </c>
      <c r="L47" s="213"/>
      <c r="M47" s="218"/>
      <c r="N47" s="75"/>
      <c r="O47" s="75"/>
      <c r="P47" s="75"/>
      <c r="Q47" s="220">
        <v>39</v>
      </c>
    </row>
    <row r="48" spans="1:17">
      <c r="A48" s="217"/>
      <c r="B48" s="213"/>
      <c r="C48" s="218"/>
      <c r="D48" s="241">
        <f t="shared" si="3"/>
        <v>0</v>
      </c>
      <c r="E48" s="45">
        <f t="shared" si="4"/>
        <v>0</v>
      </c>
      <c r="F48" s="242">
        <f t="shared" si="5"/>
        <v>0</v>
      </c>
      <c r="G48" s="214"/>
      <c r="H48" s="215"/>
      <c r="I48" s="216"/>
      <c r="J48" s="214"/>
      <c r="K48" s="215">
        <f t="shared" si="6"/>
        <v>0</v>
      </c>
      <c r="L48" s="213"/>
      <c r="M48" s="218"/>
      <c r="N48" s="75"/>
      <c r="O48" s="75"/>
      <c r="P48" s="75"/>
      <c r="Q48" s="220">
        <v>40</v>
      </c>
    </row>
    <row r="49" spans="1:17">
      <c r="A49" s="217"/>
      <c r="B49" s="213"/>
      <c r="C49" s="218"/>
      <c r="D49" s="241">
        <f t="shared" si="3"/>
        <v>0</v>
      </c>
      <c r="E49" s="45">
        <f t="shared" si="4"/>
        <v>0</v>
      </c>
      <c r="F49" s="242">
        <f t="shared" si="5"/>
        <v>0</v>
      </c>
      <c r="G49" s="214"/>
      <c r="H49" s="215"/>
      <c r="I49" s="216"/>
      <c r="J49" s="214"/>
      <c r="K49" s="215">
        <f t="shared" si="6"/>
        <v>0</v>
      </c>
      <c r="L49" s="213"/>
      <c r="M49" s="218"/>
      <c r="N49" s="75"/>
      <c r="O49" s="75"/>
      <c r="P49" s="75"/>
      <c r="Q49" s="220">
        <v>41</v>
      </c>
    </row>
    <row r="50" spans="1:17">
      <c r="A50" s="217"/>
      <c r="B50" s="213"/>
      <c r="C50" s="218"/>
      <c r="D50" s="241">
        <f t="shared" si="3"/>
        <v>0</v>
      </c>
      <c r="E50" s="45">
        <f t="shared" si="4"/>
        <v>0</v>
      </c>
      <c r="F50" s="242">
        <f t="shared" si="5"/>
        <v>0</v>
      </c>
      <c r="G50" s="214"/>
      <c r="H50" s="215"/>
      <c r="I50" s="216"/>
      <c r="J50" s="214"/>
      <c r="K50" s="215">
        <f t="shared" si="6"/>
        <v>0</v>
      </c>
      <c r="L50" s="213"/>
      <c r="M50" s="218"/>
      <c r="N50" s="75"/>
      <c r="O50" s="75"/>
      <c r="P50" s="75"/>
      <c r="Q50" s="220">
        <v>42</v>
      </c>
    </row>
    <row r="51" spans="1:17">
      <c r="A51" s="217"/>
      <c r="B51" s="213"/>
      <c r="C51" s="218"/>
      <c r="D51" s="241">
        <f t="shared" si="3"/>
        <v>0</v>
      </c>
      <c r="E51" s="45">
        <f t="shared" si="4"/>
        <v>0</v>
      </c>
      <c r="F51" s="242">
        <f t="shared" si="5"/>
        <v>0</v>
      </c>
      <c r="G51" s="214"/>
      <c r="H51" s="215"/>
      <c r="I51" s="216"/>
      <c r="J51" s="214"/>
      <c r="K51" s="215">
        <f t="shared" si="6"/>
        <v>0</v>
      </c>
      <c r="L51" s="213"/>
      <c r="M51" s="218"/>
      <c r="N51" s="75"/>
      <c r="O51" s="75"/>
      <c r="P51" s="75"/>
      <c r="Q51" s="220">
        <v>43</v>
      </c>
    </row>
    <row r="52" spans="1:17">
      <c r="A52" s="217"/>
      <c r="B52" s="213"/>
      <c r="C52" s="218"/>
      <c r="D52" s="241">
        <f t="shared" si="3"/>
        <v>0</v>
      </c>
      <c r="E52" s="45">
        <f t="shared" si="4"/>
        <v>0</v>
      </c>
      <c r="F52" s="242">
        <f t="shared" si="5"/>
        <v>0</v>
      </c>
      <c r="G52" s="214"/>
      <c r="H52" s="215"/>
      <c r="I52" s="216"/>
      <c r="J52" s="214"/>
      <c r="K52" s="215">
        <f t="shared" si="6"/>
        <v>0</v>
      </c>
      <c r="L52" s="213"/>
      <c r="M52" s="218"/>
      <c r="N52" s="75"/>
      <c r="O52" s="75"/>
      <c r="P52" s="75"/>
      <c r="Q52" s="220">
        <v>44</v>
      </c>
    </row>
    <row r="53" spans="1:17">
      <c r="A53" s="217"/>
      <c r="B53" s="213"/>
      <c r="C53" s="218"/>
      <c r="D53" s="241">
        <f t="shared" si="3"/>
        <v>0</v>
      </c>
      <c r="E53" s="45">
        <f t="shared" si="4"/>
        <v>0</v>
      </c>
      <c r="F53" s="242">
        <f t="shared" si="5"/>
        <v>0</v>
      </c>
      <c r="G53" s="214"/>
      <c r="H53" s="215"/>
      <c r="I53" s="216"/>
      <c r="J53" s="214"/>
      <c r="K53" s="215">
        <f t="shared" si="6"/>
        <v>0</v>
      </c>
      <c r="L53" s="213"/>
      <c r="M53" s="218"/>
      <c r="N53" s="75"/>
      <c r="O53" s="75"/>
      <c r="P53" s="75"/>
      <c r="Q53" s="220">
        <v>45</v>
      </c>
    </row>
    <row r="54" spans="1:17">
      <c r="A54" s="217"/>
      <c r="B54" s="213"/>
      <c r="C54" s="218"/>
      <c r="D54" s="241">
        <f t="shared" si="3"/>
        <v>0</v>
      </c>
      <c r="E54" s="45">
        <f t="shared" si="4"/>
        <v>0</v>
      </c>
      <c r="F54" s="242">
        <f t="shared" si="5"/>
        <v>0</v>
      </c>
      <c r="G54" s="214"/>
      <c r="H54" s="215"/>
      <c r="I54" s="216"/>
      <c r="J54" s="214"/>
      <c r="K54" s="215">
        <f t="shared" si="6"/>
        <v>0</v>
      </c>
      <c r="L54" s="213"/>
      <c r="M54" s="218"/>
      <c r="N54" s="75"/>
      <c r="O54" s="75"/>
      <c r="P54" s="75"/>
      <c r="Q54" s="220">
        <v>46</v>
      </c>
    </row>
    <row r="55" spans="1:17">
      <c r="A55" s="217"/>
      <c r="B55" s="213"/>
      <c r="C55" s="218"/>
      <c r="D55" s="241">
        <f t="shared" si="3"/>
        <v>0</v>
      </c>
      <c r="E55" s="45">
        <f t="shared" si="4"/>
        <v>0</v>
      </c>
      <c r="F55" s="242">
        <f t="shared" si="5"/>
        <v>0</v>
      </c>
      <c r="G55" s="214"/>
      <c r="H55" s="215"/>
      <c r="I55" s="216"/>
      <c r="J55" s="214"/>
      <c r="K55" s="215">
        <f t="shared" si="6"/>
        <v>0</v>
      </c>
      <c r="L55" s="213"/>
      <c r="M55" s="218"/>
      <c r="N55" s="75"/>
      <c r="O55" s="75"/>
      <c r="P55" s="75"/>
      <c r="Q55" s="220">
        <v>47</v>
      </c>
    </row>
    <row r="56" spans="1:17">
      <c r="A56" s="217"/>
      <c r="B56" s="213"/>
      <c r="C56" s="218"/>
      <c r="D56" s="241">
        <f t="shared" si="3"/>
        <v>0</v>
      </c>
      <c r="E56" s="45">
        <f t="shared" si="4"/>
        <v>0</v>
      </c>
      <c r="F56" s="242">
        <f t="shared" si="5"/>
        <v>0</v>
      </c>
      <c r="G56" s="214"/>
      <c r="H56" s="215"/>
      <c r="I56" s="216"/>
      <c r="J56" s="214"/>
      <c r="K56" s="215">
        <f t="shared" si="6"/>
        <v>0</v>
      </c>
      <c r="L56" s="213"/>
      <c r="M56" s="218"/>
      <c r="N56" s="75"/>
      <c r="O56" s="75"/>
      <c r="P56" s="75"/>
      <c r="Q56" s="220">
        <v>48</v>
      </c>
    </row>
    <row r="57" spans="1:17">
      <c r="A57" s="217"/>
      <c r="B57" s="213"/>
      <c r="C57" s="218"/>
      <c r="D57" s="241">
        <f t="shared" si="3"/>
        <v>0</v>
      </c>
      <c r="E57" s="45">
        <f t="shared" si="4"/>
        <v>0</v>
      </c>
      <c r="F57" s="242">
        <f t="shared" si="5"/>
        <v>0</v>
      </c>
      <c r="G57" s="214"/>
      <c r="H57" s="215"/>
      <c r="I57" s="216"/>
      <c r="J57" s="214"/>
      <c r="K57" s="215">
        <f t="shared" si="6"/>
        <v>0</v>
      </c>
      <c r="L57" s="213"/>
      <c r="M57" s="218"/>
      <c r="N57" s="75"/>
      <c r="O57" s="75"/>
      <c r="P57" s="75"/>
      <c r="Q57" s="220">
        <v>49</v>
      </c>
    </row>
    <row r="58" spans="1:17">
      <c r="A58" s="217"/>
      <c r="B58" s="213"/>
      <c r="C58" s="218"/>
      <c r="D58" s="241">
        <f t="shared" si="3"/>
        <v>0</v>
      </c>
      <c r="E58" s="45">
        <f t="shared" si="4"/>
        <v>0</v>
      </c>
      <c r="F58" s="242">
        <f t="shared" si="5"/>
        <v>0</v>
      </c>
      <c r="G58" s="214"/>
      <c r="H58" s="215"/>
      <c r="I58" s="216"/>
      <c r="J58" s="214"/>
      <c r="K58" s="215">
        <f t="shared" si="6"/>
        <v>0</v>
      </c>
      <c r="L58" s="213"/>
      <c r="M58" s="218"/>
      <c r="N58" s="75"/>
      <c r="O58" s="75"/>
      <c r="P58" s="75"/>
      <c r="Q58" s="220">
        <v>50</v>
      </c>
    </row>
    <row r="59" spans="1:17">
      <c r="A59" s="217"/>
      <c r="B59" s="213"/>
      <c r="C59" s="218"/>
      <c r="D59" s="241">
        <f t="shared" si="3"/>
        <v>0</v>
      </c>
      <c r="E59" s="45">
        <f t="shared" si="4"/>
        <v>0</v>
      </c>
      <c r="F59" s="242">
        <f t="shared" si="5"/>
        <v>0</v>
      </c>
      <c r="G59" s="214"/>
      <c r="H59" s="215"/>
      <c r="I59" s="216"/>
      <c r="J59" s="214"/>
      <c r="K59" s="215">
        <f t="shared" si="6"/>
        <v>0</v>
      </c>
      <c r="L59" s="213"/>
      <c r="M59" s="218"/>
      <c r="N59" s="75"/>
      <c r="O59" s="75"/>
      <c r="P59" s="75"/>
      <c r="Q59" s="220">
        <v>51</v>
      </c>
    </row>
    <row r="60" spans="1:17">
      <c r="A60" s="217"/>
      <c r="B60" s="213"/>
      <c r="C60" s="218"/>
      <c r="D60" s="241">
        <f t="shared" si="3"/>
        <v>0</v>
      </c>
      <c r="E60" s="45">
        <f t="shared" si="4"/>
        <v>0</v>
      </c>
      <c r="F60" s="242">
        <f t="shared" si="5"/>
        <v>0</v>
      </c>
      <c r="G60" s="214"/>
      <c r="H60" s="215"/>
      <c r="I60" s="216"/>
      <c r="J60" s="214"/>
      <c r="K60" s="215">
        <f t="shared" si="6"/>
        <v>0</v>
      </c>
      <c r="L60" s="213"/>
      <c r="M60" s="218"/>
      <c r="N60" s="75"/>
      <c r="O60" s="75"/>
      <c r="P60" s="75"/>
      <c r="Q60" s="220">
        <v>52</v>
      </c>
    </row>
    <row r="61" spans="1:17">
      <c r="A61" s="217"/>
      <c r="B61" s="213"/>
      <c r="C61" s="218"/>
      <c r="D61" s="241">
        <f t="shared" si="3"/>
        <v>0</v>
      </c>
      <c r="E61" s="45">
        <f t="shared" si="4"/>
        <v>0</v>
      </c>
      <c r="F61" s="242">
        <f t="shared" si="5"/>
        <v>0</v>
      </c>
      <c r="G61" s="214"/>
      <c r="H61" s="215"/>
      <c r="I61" s="216"/>
      <c r="J61" s="214"/>
      <c r="K61" s="215">
        <f t="shared" si="6"/>
        <v>0</v>
      </c>
      <c r="L61" s="213"/>
      <c r="M61" s="218"/>
      <c r="N61" s="75"/>
      <c r="O61" s="75"/>
      <c r="P61" s="75"/>
      <c r="Q61" s="220">
        <v>53</v>
      </c>
    </row>
    <row r="62" spans="1:17">
      <c r="A62" s="217"/>
      <c r="B62" s="213"/>
      <c r="C62" s="218"/>
      <c r="D62" s="241">
        <f t="shared" si="3"/>
        <v>0</v>
      </c>
      <c r="E62" s="45">
        <f t="shared" si="4"/>
        <v>0</v>
      </c>
      <c r="F62" s="242">
        <f t="shared" si="5"/>
        <v>0</v>
      </c>
      <c r="G62" s="214"/>
      <c r="H62" s="215"/>
      <c r="I62" s="216"/>
      <c r="J62" s="214"/>
      <c r="K62" s="215">
        <f t="shared" si="6"/>
        <v>0</v>
      </c>
      <c r="L62" s="213"/>
      <c r="M62" s="218"/>
      <c r="N62" s="75"/>
      <c r="O62" s="75"/>
      <c r="P62" s="75"/>
      <c r="Q62" s="220">
        <v>54</v>
      </c>
    </row>
    <row r="63" spans="1:17">
      <c r="A63" s="217"/>
      <c r="B63" s="213"/>
      <c r="C63" s="218"/>
      <c r="D63" s="241">
        <f t="shared" si="3"/>
        <v>0</v>
      </c>
      <c r="E63" s="45">
        <f t="shared" si="4"/>
        <v>0</v>
      </c>
      <c r="F63" s="242">
        <f t="shared" si="5"/>
        <v>0</v>
      </c>
      <c r="G63" s="214"/>
      <c r="H63" s="215"/>
      <c r="I63" s="216"/>
      <c r="J63" s="214"/>
      <c r="K63" s="215">
        <f t="shared" si="6"/>
        <v>0</v>
      </c>
      <c r="L63" s="213"/>
      <c r="M63" s="218"/>
      <c r="N63" s="75"/>
      <c r="O63" s="75"/>
      <c r="P63" s="75"/>
      <c r="Q63" s="220">
        <v>55</v>
      </c>
    </row>
    <row r="64" spans="1:17">
      <c r="A64" s="217"/>
      <c r="B64" s="213"/>
      <c r="C64" s="218"/>
      <c r="D64" s="241">
        <f t="shared" ref="D64:D92" si="7">J64-G64</f>
        <v>0</v>
      </c>
      <c r="E64" s="45">
        <f t="shared" ref="E64:E92" si="8">K64-H64</f>
        <v>0</v>
      </c>
      <c r="F64" s="242">
        <f t="shared" ref="F64:F92" si="9">L64-I64</f>
        <v>0</v>
      </c>
      <c r="G64" s="214"/>
      <c r="H64" s="215"/>
      <c r="I64" s="216"/>
      <c r="J64" s="214"/>
      <c r="K64" s="215">
        <f t="shared" ref="K64:K92" si="10">J64-L64-M64</f>
        <v>0</v>
      </c>
      <c r="L64" s="213"/>
      <c r="M64" s="218"/>
      <c r="N64" s="75"/>
      <c r="O64" s="75"/>
      <c r="P64" s="75"/>
      <c r="Q64" s="220">
        <v>56</v>
      </c>
    </row>
    <row r="65" spans="1:17">
      <c r="A65" s="217"/>
      <c r="B65" s="213"/>
      <c r="C65" s="218"/>
      <c r="D65" s="241">
        <f t="shared" si="7"/>
        <v>0</v>
      </c>
      <c r="E65" s="45">
        <f t="shared" si="8"/>
        <v>0</v>
      </c>
      <c r="F65" s="242">
        <f t="shared" si="9"/>
        <v>0</v>
      </c>
      <c r="G65" s="214"/>
      <c r="H65" s="215"/>
      <c r="I65" s="216"/>
      <c r="J65" s="214"/>
      <c r="K65" s="215">
        <f t="shared" si="10"/>
        <v>0</v>
      </c>
      <c r="L65" s="213"/>
      <c r="M65" s="218"/>
      <c r="N65" s="75"/>
      <c r="O65" s="75"/>
      <c r="P65" s="75"/>
      <c r="Q65" s="220">
        <v>57</v>
      </c>
    </row>
    <row r="66" spans="1:17">
      <c r="A66" s="217"/>
      <c r="B66" s="213"/>
      <c r="C66" s="218"/>
      <c r="D66" s="241">
        <f t="shared" si="7"/>
        <v>0</v>
      </c>
      <c r="E66" s="45">
        <f t="shared" si="8"/>
        <v>0</v>
      </c>
      <c r="F66" s="242">
        <f t="shared" si="9"/>
        <v>0</v>
      </c>
      <c r="G66" s="214"/>
      <c r="H66" s="215"/>
      <c r="I66" s="216"/>
      <c r="J66" s="214"/>
      <c r="K66" s="215">
        <f t="shared" si="10"/>
        <v>0</v>
      </c>
      <c r="L66" s="213"/>
      <c r="M66" s="218"/>
      <c r="N66" s="75"/>
      <c r="O66" s="75"/>
      <c r="P66" s="75"/>
      <c r="Q66" s="220">
        <v>58</v>
      </c>
    </row>
    <row r="67" spans="1:17">
      <c r="A67" s="217"/>
      <c r="B67" s="213"/>
      <c r="C67" s="218"/>
      <c r="D67" s="241">
        <f t="shared" si="7"/>
        <v>0</v>
      </c>
      <c r="E67" s="45">
        <f t="shared" si="8"/>
        <v>0</v>
      </c>
      <c r="F67" s="242">
        <f t="shared" si="9"/>
        <v>0</v>
      </c>
      <c r="G67" s="214"/>
      <c r="H67" s="215"/>
      <c r="I67" s="216"/>
      <c r="J67" s="214"/>
      <c r="K67" s="215">
        <f t="shared" si="10"/>
        <v>0</v>
      </c>
      <c r="L67" s="213"/>
      <c r="M67" s="218"/>
      <c r="N67" s="75"/>
      <c r="O67" s="75"/>
      <c r="P67" s="75"/>
      <c r="Q67" s="220">
        <v>59</v>
      </c>
    </row>
    <row r="68" spans="1:17">
      <c r="A68" s="217"/>
      <c r="B68" s="213"/>
      <c r="C68" s="218"/>
      <c r="D68" s="241">
        <f t="shared" si="7"/>
        <v>0</v>
      </c>
      <c r="E68" s="45">
        <f t="shared" si="8"/>
        <v>0</v>
      </c>
      <c r="F68" s="242">
        <f t="shared" si="9"/>
        <v>0</v>
      </c>
      <c r="G68" s="214"/>
      <c r="H68" s="215"/>
      <c r="I68" s="216"/>
      <c r="J68" s="214"/>
      <c r="K68" s="215">
        <f t="shared" si="10"/>
        <v>0</v>
      </c>
      <c r="L68" s="213"/>
      <c r="M68" s="218"/>
      <c r="N68" s="75"/>
      <c r="O68" s="75"/>
      <c r="P68" s="75"/>
      <c r="Q68" s="220">
        <v>60</v>
      </c>
    </row>
    <row r="69" spans="1:17">
      <c r="A69" s="217"/>
      <c r="B69" s="213"/>
      <c r="C69" s="218"/>
      <c r="D69" s="241">
        <f t="shared" si="7"/>
        <v>0</v>
      </c>
      <c r="E69" s="45">
        <f t="shared" si="8"/>
        <v>0</v>
      </c>
      <c r="F69" s="242">
        <f t="shared" si="9"/>
        <v>0</v>
      </c>
      <c r="G69" s="214"/>
      <c r="H69" s="215"/>
      <c r="I69" s="216"/>
      <c r="J69" s="214"/>
      <c r="K69" s="215">
        <f t="shared" si="10"/>
        <v>0</v>
      </c>
      <c r="L69" s="213"/>
      <c r="M69" s="218"/>
      <c r="N69" s="75"/>
      <c r="O69" s="75"/>
      <c r="P69" s="75"/>
      <c r="Q69" s="220">
        <v>61</v>
      </c>
    </row>
    <row r="70" spans="1:17">
      <c r="A70" s="217"/>
      <c r="B70" s="213"/>
      <c r="C70" s="218"/>
      <c r="D70" s="241">
        <f t="shared" si="7"/>
        <v>0</v>
      </c>
      <c r="E70" s="45">
        <f t="shared" si="8"/>
        <v>0</v>
      </c>
      <c r="F70" s="242">
        <f t="shared" si="9"/>
        <v>0</v>
      </c>
      <c r="G70" s="214"/>
      <c r="H70" s="215"/>
      <c r="I70" s="216"/>
      <c r="J70" s="214"/>
      <c r="K70" s="215">
        <f t="shared" si="10"/>
        <v>0</v>
      </c>
      <c r="L70" s="213"/>
      <c r="M70" s="218"/>
      <c r="N70" s="75"/>
      <c r="O70" s="75"/>
      <c r="P70" s="75"/>
      <c r="Q70" s="220">
        <v>62</v>
      </c>
    </row>
    <row r="71" spans="1:17">
      <c r="A71" s="217"/>
      <c r="B71" s="213"/>
      <c r="C71" s="218"/>
      <c r="D71" s="241">
        <f t="shared" si="7"/>
        <v>0</v>
      </c>
      <c r="E71" s="45">
        <f t="shared" si="8"/>
        <v>0</v>
      </c>
      <c r="F71" s="242">
        <f t="shared" si="9"/>
        <v>0</v>
      </c>
      <c r="G71" s="214"/>
      <c r="H71" s="215"/>
      <c r="I71" s="216"/>
      <c r="J71" s="214"/>
      <c r="K71" s="215">
        <f t="shared" si="10"/>
        <v>0</v>
      </c>
      <c r="L71" s="213"/>
      <c r="M71" s="218"/>
      <c r="N71" s="75"/>
      <c r="O71" s="75"/>
      <c r="P71" s="75"/>
      <c r="Q71" s="220">
        <v>63</v>
      </c>
    </row>
    <row r="72" spans="1:17">
      <c r="A72" s="217"/>
      <c r="B72" s="213"/>
      <c r="C72" s="218"/>
      <c r="D72" s="241">
        <f t="shared" si="7"/>
        <v>0</v>
      </c>
      <c r="E72" s="45">
        <f t="shared" si="8"/>
        <v>0</v>
      </c>
      <c r="F72" s="242">
        <f t="shared" si="9"/>
        <v>0</v>
      </c>
      <c r="G72" s="214"/>
      <c r="H72" s="215"/>
      <c r="I72" s="216"/>
      <c r="J72" s="214"/>
      <c r="K72" s="215">
        <f t="shared" si="10"/>
        <v>0</v>
      </c>
      <c r="L72" s="213"/>
      <c r="M72" s="218"/>
      <c r="N72" s="75"/>
      <c r="O72" s="75"/>
      <c r="P72" s="75"/>
      <c r="Q72" s="220">
        <v>64</v>
      </c>
    </row>
    <row r="73" spans="1:17">
      <c r="A73" s="217"/>
      <c r="B73" s="213"/>
      <c r="C73" s="218"/>
      <c r="D73" s="241">
        <f t="shared" si="7"/>
        <v>0</v>
      </c>
      <c r="E73" s="45">
        <f t="shared" si="8"/>
        <v>0</v>
      </c>
      <c r="F73" s="242">
        <f t="shared" si="9"/>
        <v>0</v>
      </c>
      <c r="G73" s="214"/>
      <c r="H73" s="215"/>
      <c r="I73" s="216"/>
      <c r="J73" s="214"/>
      <c r="K73" s="215">
        <f t="shared" si="10"/>
        <v>0</v>
      </c>
      <c r="L73" s="213"/>
      <c r="M73" s="218"/>
      <c r="N73" s="75"/>
      <c r="O73" s="75"/>
      <c r="P73" s="75"/>
      <c r="Q73" s="220">
        <v>65</v>
      </c>
    </row>
    <row r="74" spans="1:17">
      <c r="A74" s="217"/>
      <c r="B74" s="213"/>
      <c r="C74" s="218"/>
      <c r="D74" s="241">
        <f t="shared" si="7"/>
        <v>0</v>
      </c>
      <c r="E74" s="45">
        <f t="shared" si="8"/>
        <v>0</v>
      </c>
      <c r="F74" s="242">
        <f t="shared" si="9"/>
        <v>0</v>
      </c>
      <c r="G74" s="214"/>
      <c r="H74" s="215"/>
      <c r="I74" s="216"/>
      <c r="J74" s="214"/>
      <c r="K74" s="215">
        <f t="shared" si="10"/>
        <v>0</v>
      </c>
      <c r="L74" s="213"/>
      <c r="M74" s="218"/>
      <c r="N74" s="75"/>
      <c r="O74" s="75"/>
      <c r="P74" s="75"/>
      <c r="Q74" s="220">
        <v>66</v>
      </c>
    </row>
    <row r="75" spans="1:17">
      <c r="A75" s="217"/>
      <c r="B75" s="213"/>
      <c r="C75" s="218"/>
      <c r="D75" s="241">
        <f t="shared" si="7"/>
        <v>0</v>
      </c>
      <c r="E75" s="45">
        <f t="shared" si="8"/>
        <v>0</v>
      </c>
      <c r="F75" s="242">
        <f t="shared" si="9"/>
        <v>0</v>
      </c>
      <c r="G75" s="214"/>
      <c r="H75" s="215"/>
      <c r="I75" s="216"/>
      <c r="J75" s="214"/>
      <c r="K75" s="215">
        <f t="shared" si="10"/>
        <v>0</v>
      </c>
      <c r="L75" s="213"/>
      <c r="M75" s="218"/>
      <c r="N75" s="75"/>
      <c r="O75" s="75"/>
      <c r="P75" s="75"/>
      <c r="Q75" s="220">
        <v>67</v>
      </c>
    </row>
    <row r="76" spans="1:17">
      <c r="A76" s="217"/>
      <c r="B76" s="213"/>
      <c r="C76" s="218"/>
      <c r="D76" s="241">
        <f t="shared" si="7"/>
        <v>0</v>
      </c>
      <c r="E76" s="45">
        <f t="shared" si="8"/>
        <v>0</v>
      </c>
      <c r="F76" s="242">
        <f t="shared" si="9"/>
        <v>0</v>
      </c>
      <c r="G76" s="214"/>
      <c r="H76" s="215"/>
      <c r="I76" s="216"/>
      <c r="J76" s="214"/>
      <c r="K76" s="215">
        <f t="shared" si="10"/>
        <v>0</v>
      </c>
      <c r="L76" s="213"/>
      <c r="M76" s="218"/>
      <c r="N76" s="75"/>
      <c r="O76" s="75"/>
      <c r="P76" s="75"/>
      <c r="Q76" s="220">
        <v>68</v>
      </c>
    </row>
    <row r="77" spans="1:17">
      <c r="A77" s="217"/>
      <c r="B77" s="213"/>
      <c r="C77" s="218"/>
      <c r="D77" s="241">
        <f t="shared" si="7"/>
        <v>0</v>
      </c>
      <c r="E77" s="45">
        <f t="shared" si="8"/>
        <v>0</v>
      </c>
      <c r="F77" s="242">
        <f t="shared" si="9"/>
        <v>0</v>
      </c>
      <c r="G77" s="214"/>
      <c r="H77" s="215"/>
      <c r="I77" s="216"/>
      <c r="J77" s="214"/>
      <c r="K77" s="215">
        <f t="shared" si="10"/>
        <v>0</v>
      </c>
      <c r="L77" s="213"/>
      <c r="M77" s="218"/>
      <c r="N77" s="75"/>
      <c r="O77" s="75"/>
      <c r="P77" s="75"/>
      <c r="Q77" s="220">
        <v>69</v>
      </c>
    </row>
    <row r="78" spans="1:17">
      <c r="A78" s="217"/>
      <c r="B78" s="213"/>
      <c r="C78" s="218"/>
      <c r="D78" s="241">
        <f t="shared" si="7"/>
        <v>0</v>
      </c>
      <c r="E78" s="45">
        <f t="shared" si="8"/>
        <v>0</v>
      </c>
      <c r="F78" s="242">
        <f t="shared" si="9"/>
        <v>0</v>
      </c>
      <c r="G78" s="214"/>
      <c r="H78" s="215"/>
      <c r="I78" s="216"/>
      <c r="J78" s="214"/>
      <c r="K78" s="215">
        <f t="shared" si="10"/>
        <v>0</v>
      </c>
      <c r="L78" s="213"/>
      <c r="M78" s="218"/>
      <c r="N78" s="75"/>
      <c r="O78" s="75"/>
      <c r="P78" s="75"/>
      <c r="Q78" s="220">
        <v>70</v>
      </c>
    </row>
    <row r="79" spans="1:17">
      <c r="A79" s="217"/>
      <c r="B79" s="213"/>
      <c r="C79" s="218"/>
      <c r="D79" s="241">
        <f t="shared" si="7"/>
        <v>0</v>
      </c>
      <c r="E79" s="45">
        <f t="shared" si="8"/>
        <v>0</v>
      </c>
      <c r="F79" s="242">
        <f t="shared" si="9"/>
        <v>0</v>
      </c>
      <c r="G79" s="214"/>
      <c r="H79" s="215"/>
      <c r="I79" s="216"/>
      <c r="J79" s="214"/>
      <c r="K79" s="215">
        <f t="shared" si="10"/>
        <v>0</v>
      </c>
      <c r="L79" s="213"/>
      <c r="M79" s="218"/>
      <c r="N79" s="75"/>
      <c r="O79" s="75"/>
      <c r="P79" s="75"/>
      <c r="Q79" s="220">
        <v>71</v>
      </c>
    </row>
    <row r="80" spans="1:17">
      <c r="A80" s="217"/>
      <c r="B80" s="213"/>
      <c r="C80" s="218"/>
      <c r="D80" s="241">
        <f t="shared" si="7"/>
        <v>0</v>
      </c>
      <c r="E80" s="45">
        <f t="shared" si="8"/>
        <v>0</v>
      </c>
      <c r="F80" s="242">
        <f t="shared" si="9"/>
        <v>0</v>
      </c>
      <c r="G80" s="214"/>
      <c r="H80" s="215"/>
      <c r="I80" s="216"/>
      <c r="J80" s="214"/>
      <c r="K80" s="215">
        <f t="shared" si="10"/>
        <v>0</v>
      </c>
      <c r="L80" s="213"/>
      <c r="M80" s="218"/>
      <c r="N80" s="75"/>
      <c r="O80" s="75"/>
      <c r="P80" s="75"/>
      <c r="Q80" s="220">
        <v>72</v>
      </c>
    </row>
    <row r="81" spans="1:17">
      <c r="A81" s="217"/>
      <c r="B81" s="213"/>
      <c r="C81" s="218"/>
      <c r="D81" s="241">
        <f t="shared" si="7"/>
        <v>0</v>
      </c>
      <c r="E81" s="45">
        <f t="shared" si="8"/>
        <v>0</v>
      </c>
      <c r="F81" s="242">
        <f t="shared" si="9"/>
        <v>0</v>
      </c>
      <c r="G81" s="214"/>
      <c r="H81" s="215"/>
      <c r="I81" s="216"/>
      <c r="J81" s="214"/>
      <c r="K81" s="215">
        <f t="shared" si="10"/>
        <v>0</v>
      </c>
      <c r="L81" s="213"/>
      <c r="M81" s="218"/>
      <c r="N81" s="75"/>
      <c r="O81" s="75"/>
      <c r="P81" s="75"/>
      <c r="Q81" s="220">
        <v>73</v>
      </c>
    </row>
    <row r="82" spans="1:17">
      <c r="A82" s="217"/>
      <c r="B82" s="213"/>
      <c r="C82" s="218"/>
      <c r="D82" s="241">
        <f t="shared" si="7"/>
        <v>0</v>
      </c>
      <c r="E82" s="45">
        <f t="shared" si="8"/>
        <v>0</v>
      </c>
      <c r="F82" s="242">
        <f t="shared" si="9"/>
        <v>0</v>
      </c>
      <c r="G82" s="214"/>
      <c r="H82" s="215"/>
      <c r="I82" s="216"/>
      <c r="J82" s="214"/>
      <c r="K82" s="215">
        <f t="shared" si="10"/>
        <v>0</v>
      </c>
      <c r="L82" s="213"/>
      <c r="M82" s="218"/>
      <c r="N82" s="75"/>
      <c r="O82" s="75"/>
      <c r="P82" s="75"/>
      <c r="Q82" s="220">
        <v>74</v>
      </c>
    </row>
    <row r="83" spans="1:17">
      <c r="A83" s="217"/>
      <c r="B83" s="213"/>
      <c r="C83" s="218"/>
      <c r="D83" s="241">
        <f t="shared" si="7"/>
        <v>0</v>
      </c>
      <c r="E83" s="45">
        <f t="shared" si="8"/>
        <v>0</v>
      </c>
      <c r="F83" s="242">
        <f t="shared" si="9"/>
        <v>0</v>
      </c>
      <c r="G83" s="214"/>
      <c r="H83" s="215"/>
      <c r="I83" s="216"/>
      <c r="J83" s="214"/>
      <c r="K83" s="215">
        <f t="shared" si="10"/>
        <v>0</v>
      </c>
      <c r="L83" s="213"/>
      <c r="M83" s="218"/>
      <c r="N83" s="75"/>
      <c r="O83" s="75"/>
      <c r="P83" s="75"/>
      <c r="Q83" s="220">
        <v>75</v>
      </c>
    </row>
    <row r="84" spans="1:17">
      <c r="A84" s="217"/>
      <c r="B84" s="213"/>
      <c r="C84" s="218"/>
      <c r="D84" s="241">
        <f t="shared" si="7"/>
        <v>0</v>
      </c>
      <c r="E84" s="45">
        <f t="shared" si="8"/>
        <v>0</v>
      </c>
      <c r="F84" s="242">
        <f t="shared" si="9"/>
        <v>0</v>
      </c>
      <c r="G84" s="214"/>
      <c r="H84" s="215"/>
      <c r="I84" s="216"/>
      <c r="J84" s="214"/>
      <c r="K84" s="215">
        <f t="shared" si="10"/>
        <v>0</v>
      </c>
      <c r="L84" s="213"/>
      <c r="M84" s="218"/>
      <c r="N84" s="75"/>
      <c r="O84" s="75"/>
      <c r="P84" s="75"/>
      <c r="Q84" s="220">
        <v>76</v>
      </c>
    </row>
    <row r="85" spans="1:17">
      <c r="A85" s="217"/>
      <c r="B85" s="213"/>
      <c r="C85" s="218"/>
      <c r="D85" s="241">
        <f t="shared" si="7"/>
        <v>0</v>
      </c>
      <c r="E85" s="45">
        <f t="shared" si="8"/>
        <v>0</v>
      </c>
      <c r="F85" s="242">
        <f t="shared" si="9"/>
        <v>0</v>
      </c>
      <c r="G85" s="214"/>
      <c r="H85" s="215"/>
      <c r="I85" s="216"/>
      <c r="J85" s="214"/>
      <c r="K85" s="215">
        <f t="shared" si="10"/>
        <v>0</v>
      </c>
      <c r="L85" s="213"/>
      <c r="M85" s="218"/>
      <c r="N85" s="75"/>
      <c r="O85" s="75"/>
      <c r="P85" s="75"/>
      <c r="Q85" s="220">
        <v>77</v>
      </c>
    </row>
    <row r="86" spans="1:17">
      <c r="A86" s="217"/>
      <c r="B86" s="213"/>
      <c r="C86" s="218"/>
      <c r="D86" s="241">
        <f t="shared" si="7"/>
        <v>0</v>
      </c>
      <c r="E86" s="45">
        <f t="shared" si="8"/>
        <v>0</v>
      </c>
      <c r="F86" s="242">
        <f t="shared" si="9"/>
        <v>0</v>
      </c>
      <c r="G86" s="214"/>
      <c r="H86" s="215"/>
      <c r="I86" s="216"/>
      <c r="J86" s="214"/>
      <c r="K86" s="215">
        <f t="shared" si="10"/>
        <v>0</v>
      </c>
      <c r="L86" s="213"/>
      <c r="M86" s="218"/>
      <c r="N86" s="75"/>
      <c r="O86" s="75"/>
      <c r="P86" s="75"/>
      <c r="Q86" s="220">
        <v>78</v>
      </c>
    </row>
    <row r="87" spans="1:17">
      <c r="A87" s="217"/>
      <c r="B87" s="213"/>
      <c r="C87" s="218"/>
      <c r="D87" s="241">
        <f t="shared" si="7"/>
        <v>0</v>
      </c>
      <c r="E87" s="45">
        <f t="shared" si="8"/>
        <v>0</v>
      </c>
      <c r="F87" s="242">
        <f t="shared" si="9"/>
        <v>0</v>
      </c>
      <c r="G87" s="214"/>
      <c r="H87" s="215"/>
      <c r="I87" s="216"/>
      <c r="J87" s="214"/>
      <c r="K87" s="215">
        <f t="shared" si="10"/>
        <v>0</v>
      </c>
      <c r="L87" s="213"/>
      <c r="M87" s="218"/>
      <c r="N87" s="75"/>
      <c r="O87" s="75"/>
      <c r="P87" s="75"/>
      <c r="Q87" s="220">
        <v>79</v>
      </c>
    </row>
    <row r="88" spans="1:17">
      <c r="A88" s="217"/>
      <c r="B88" s="213"/>
      <c r="C88" s="218"/>
      <c r="D88" s="241">
        <f t="shared" si="7"/>
        <v>0</v>
      </c>
      <c r="E88" s="45">
        <f t="shared" si="8"/>
        <v>0</v>
      </c>
      <c r="F88" s="242">
        <f t="shared" si="9"/>
        <v>0</v>
      </c>
      <c r="G88" s="214"/>
      <c r="H88" s="215"/>
      <c r="I88" s="216"/>
      <c r="J88" s="214"/>
      <c r="K88" s="215">
        <f t="shared" si="10"/>
        <v>0</v>
      </c>
      <c r="L88" s="213"/>
      <c r="M88" s="218"/>
      <c r="N88" s="75"/>
      <c r="O88" s="75"/>
      <c r="P88" s="75"/>
      <c r="Q88" s="220">
        <v>80</v>
      </c>
    </row>
    <row r="89" spans="1:17">
      <c r="A89" s="217"/>
      <c r="B89" s="213"/>
      <c r="C89" s="218"/>
      <c r="D89" s="241">
        <f t="shared" si="7"/>
        <v>0</v>
      </c>
      <c r="E89" s="45">
        <f t="shared" si="8"/>
        <v>0</v>
      </c>
      <c r="F89" s="242">
        <f t="shared" si="9"/>
        <v>0</v>
      </c>
      <c r="G89" s="214"/>
      <c r="H89" s="215"/>
      <c r="I89" s="216"/>
      <c r="J89" s="214"/>
      <c r="K89" s="215">
        <f t="shared" si="10"/>
        <v>0</v>
      </c>
      <c r="L89" s="213"/>
      <c r="M89" s="218"/>
      <c r="N89" s="75"/>
      <c r="O89" s="75"/>
      <c r="P89" s="75"/>
      <c r="Q89" s="220">
        <v>81</v>
      </c>
    </row>
    <row r="90" spans="1:17">
      <c r="A90" s="217"/>
      <c r="B90" s="213"/>
      <c r="C90" s="218"/>
      <c r="D90" s="241">
        <f t="shared" si="7"/>
        <v>0</v>
      </c>
      <c r="E90" s="45">
        <f t="shared" si="8"/>
        <v>0</v>
      </c>
      <c r="F90" s="242">
        <f t="shared" si="9"/>
        <v>0</v>
      </c>
      <c r="G90" s="214"/>
      <c r="H90" s="215"/>
      <c r="I90" s="216"/>
      <c r="J90" s="214"/>
      <c r="K90" s="215">
        <f t="shared" si="10"/>
        <v>0</v>
      </c>
      <c r="L90" s="213"/>
      <c r="M90" s="218"/>
      <c r="N90" s="75"/>
      <c r="O90" s="75"/>
      <c r="P90" s="75"/>
      <c r="Q90" s="220">
        <v>82</v>
      </c>
    </row>
    <row r="91" spans="1:17">
      <c r="A91" s="217"/>
      <c r="B91" s="213"/>
      <c r="C91" s="218"/>
      <c r="D91" s="241">
        <f t="shared" si="7"/>
        <v>0</v>
      </c>
      <c r="E91" s="45">
        <f t="shared" si="8"/>
        <v>0</v>
      </c>
      <c r="F91" s="242">
        <f t="shared" si="9"/>
        <v>0</v>
      </c>
      <c r="G91" s="214"/>
      <c r="H91" s="215"/>
      <c r="I91" s="216"/>
      <c r="J91" s="214"/>
      <c r="K91" s="215">
        <f t="shared" si="10"/>
        <v>0</v>
      </c>
      <c r="L91" s="213"/>
      <c r="M91" s="218"/>
      <c r="N91" s="75"/>
      <c r="O91" s="75"/>
      <c r="P91" s="75"/>
      <c r="Q91" s="220">
        <v>83</v>
      </c>
    </row>
    <row r="92" spans="1:17">
      <c r="A92" s="217"/>
      <c r="B92" s="213"/>
      <c r="C92" s="218"/>
      <c r="D92" s="241">
        <f t="shared" si="7"/>
        <v>0</v>
      </c>
      <c r="E92" s="45">
        <f t="shared" si="8"/>
        <v>0</v>
      </c>
      <c r="F92" s="242">
        <f t="shared" si="9"/>
        <v>0</v>
      </c>
      <c r="G92" s="214"/>
      <c r="H92" s="215"/>
      <c r="I92" s="216"/>
      <c r="J92" s="214"/>
      <c r="K92" s="215">
        <f t="shared" si="10"/>
        <v>0</v>
      </c>
      <c r="L92" s="213"/>
      <c r="M92" s="218"/>
      <c r="N92" s="75"/>
      <c r="O92" s="75"/>
      <c r="P92" s="75"/>
      <c r="Q92" s="220">
        <v>84</v>
      </c>
    </row>
    <row r="93" spans="1:17">
      <c r="A93" s="217"/>
      <c r="B93" s="213"/>
      <c r="C93" s="218"/>
      <c r="D93" s="241">
        <f t="shared" ref="D93:D108" si="11">J93-G93</f>
        <v>0</v>
      </c>
      <c r="E93" s="45">
        <f t="shared" ref="E93:E108" si="12">K93-H93</f>
        <v>0</v>
      </c>
      <c r="F93" s="242">
        <f t="shared" ref="F93:F108" si="13">L93-I93</f>
        <v>0</v>
      </c>
      <c r="G93" s="214"/>
      <c r="H93" s="215"/>
      <c r="I93" s="216"/>
      <c r="J93" s="214"/>
      <c r="K93" s="215">
        <f t="shared" ref="K93:K108" si="14">J93-L93-M93</f>
        <v>0</v>
      </c>
      <c r="L93" s="213"/>
      <c r="M93" s="218"/>
      <c r="N93" s="75"/>
      <c r="O93" s="75"/>
      <c r="P93" s="75"/>
      <c r="Q93" s="220">
        <v>85</v>
      </c>
    </row>
    <row r="94" spans="1:17">
      <c r="A94" s="217"/>
      <c r="B94" s="213"/>
      <c r="C94" s="218"/>
      <c r="D94" s="241">
        <f t="shared" si="11"/>
        <v>0</v>
      </c>
      <c r="E94" s="45">
        <f t="shared" si="12"/>
        <v>0</v>
      </c>
      <c r="F94" s="242">
        <f t="shared" si="13"/>
        <v>0</v>
      </c>
      <c r="G94" s="214"/>
      <c r="H94" s="215"/>
      <c r="I94" s="216"/>
      <c r="J94" s="214"/>
      <c r="K94" s="215">
        <f t="shared" si="14"/>
        <v>0</v>
      </c>
      <c r="L94" s="213"/>
      <c r="M94" s="218"/>
      <c r="N94" s="75"/>
      <c r="O94" s="75"/>
      <c r="P94" s="75"/>
      <c r="Q94" s="220">
        <v>86</v>
      </c>
    </row>
    <row r="95" spans="1:17">
      <c r="A95" s="217"/>
      <c r="B95" s="213"/>
      <c r="C95" s="218"/>
      <c r="D95" s="241">
        <f t="shared" si="11"/>
        <v>0</v>
      </c>
      <c r="E95" s="45">
        <f t="shared" si="12"/>
        <v>0</v>
      </c>
      <c r="F95" s="242">
        <f t="shared" si="13"/>
        <v>0</v>
      </c>
      <c r="G95" s="214"/>
      <c r="H95" s="215"/>
      <c r="I95" s="216"/>
      <c r="J95" s="214"/>
      <c r="K95" s="215">
        <f t="shared" si="14"/>
        <v>0</v>
      </c>
      <c r="L95" s="213"/>
      <c r="M95" s="218"/>
      <c r="N95" s="75"/>
      <c r="O95" s="75"/>
      <c r="P95" s="75"/>
      <c r="Q95" s="220">
        <v>87</v>
      </c>
    </row>
    <row r="96" spans="1:17">
      <c r="A96" s="217"/>
      <c r="B96" s="213"/>
      <c r="C96" s="218"/>
      <c r="D96" s="241">
        <f t="shared" si="11"/>
        <v>0</v>
      </c>
      <c r="E96" s="45">
        <f t="shared" si="12"/>
        <v>0</v>
      </c>
      <c r="F96" s="242">
        <f t="shared" si="13"/>
        <v>0</v>
      </c>
      <c r="G96" s="214"/>
      <c r="H96" s="215"/>
      <c r="I96" s="216"/>
      <c r="J96" s="214"/>
      <c r="K96" s="215">
        <f t="shared" si="14"/>
        <v>0</v>
      </c>
      <c r="L96" s="213"/>
      <c r="M96" s="218"/>
      <c r="N96" s="75"/>
      <c r="O96" s="75"/>
      <c r="P96" s="75"/>
      <c r="Q96" s="220">
        <v>88</v>
      </c>
    </row>
    <row r="97" spans="1:17">
      <c r="A97" s="217"/>
      <c r="B97" s="213"/>
      <c r="C97" s="218"/>
      <c r="D97" s="241">
        <f t="shared" si="11"/>
        <v>0</v>
      </c>
      <c r="E97" s="45">
        <f t="shared" si="12"/>
        <v>0</v>
      </c>
      <c r="F97" s="242">
        <f t="shared" si="13"/>
        <v>0</v>
      </c>
      <c r="G97" s="214"/>
      <c r="H97" s="215"/>
      <c r="I97" s="216"/>
      <c r="J97" s="214"/>
      <c r="K97" s="215">
        <f t="shared" si="14"/>
        <v>0</v>
      </c>
      <c r="L97" s="213"/>
      <c r="M97" s="218"/>
      <c r="N97" s="75"/>
      <c r="O97" s="75"/>
      <c r="P97" s="75"/>
      <c r="Q97" s="220">
        <v>89</v>
      </c>
    </row>
    <row r="98" spans="1:17">
      <c r="A98" s="217"/>
      <c r="B98" s="213"/>
      <c r="C98" s="218"/>
      <c r="D98" s="241">
        <f t="shared" si="11"/>
        <v>0</v>
      </c>
      <c r="E98" s="45">
        <f t="shared" si="12"/>
        <v>0</v>
      </c>
      <c r="F98" s="242">
        <f t="shared" si="13"/>
        <v>0</v>
      </c>
      <c r="G98" s="214"/>
      <c r="H98" s="215"/>
      <c r="I98" s="216"/>
      <c r="J98" s="214"/>
      <c r="K98" s="215">
        <f t="shared" si="14"/>
        <v>0</v>
      </c>
      <c r="L98" s="213"/>
      <c r="M98" s="218"/>
      <c r="N98" s="75"/>
      <c r="O98" s="75"/>
      <c r="P98" s="75"/>
      <c r="Q98" s="220">
        <v>90</v>
      </c>
    </row>
    <row r="99" spans="1:17">
      <c r="A99" s="217"/>
      <c r="B99" s="213"/>
      <c r="C99" s="218"/>
      <c r="D99" s="241">
        <f t="shared" si="11"/>
        <v>0</v>
      </c>
      <c r="E99" s="45">
        <f t="shared" si="12"/>
        <v>0</v>
      </c>
      <c r="F99" s="242">
        <f t="shared" si="13"/>
        <v>0</v>
      </c>
      <c r="G99" s="214"/>
      <c r="H99" s="215"/>
      <c r="I99" s="216"/>
      <c r="J99" s="214"/>
      <c r="K99" s="215">
        <f t="shared" si="14"/>
        <v>0</v>
      </c>
      <c r="L99" s="213"/>
      <c r="M99" s="218"/>
      <c r="N99" s="75"/>
      <c r="O99" s="75"/>
      <c r="P99" s="75"/>
      <c r="Q99" s="220">
        <v>91</v>
      </c>
    </row>
    <row r="100" spans="1:17">
      <c r="A100" s="217"/>
      <c r="B100" s="213"/>
      <c r="C100" s="218"/>
      <c r="D100" s="241">
        <f t="shared" si="11"/>
        <v>0</v>
      </c>
      <c r="E100" s="45">
        <f t="shared" si="12"/>
        <v>0</v>
      </c>
      <c r="F100" s="242">
        <f t="shared" si="13"/>
        <v>0</v>
      </c>
      <c r="G100" s="214"/>
      <c r="H100" s="215"/>
      <c r="I100" s="216"/>
      <c r="J100" s="214"/>
      <c r="K100" s="215">
        <f t="shared" si="14"/>
        <v>0</v>
      </c>
      <c r="L100" s="213"/>
      <c r="M100" s="218"/>
      <c r="N100" s="75"/>
      <c r="O100" s="75"/>
      <c r="P100" s="75"/>
      <c r="Q100" s="220">
        <v>92</v>
      </c>
    </row>
    <row r="101" spans="1:17">
      <c r="A101" s="217"/>
      <c r="B101" s="213"/>
      <c r="C101" s="218"/>
      <c r="D101" s="241">
        <f t="shared" si="11"/>
        <v>0</v>
      </c>
      <c r="E101" s="45">
        <f t="shared" si="12"/>
        <v>0</v>
      </c>
      <c r="F101" s="242">
        <f t="shared" si="13"/>
        <v>0</v>
      </c>
      <c r="G101" s="214"/>
      <c r="H101" s="215"/>
      <c r="I101" s="216"/>
      <c r="J101" s="214"/>
      <c r="K101" s="215">
        <f t="shared" si="14"/>
        <v>0</v>
      </c>
      <c r="L101" s="213"/>
      <c r="M101" s="218"/>
      <c r="N101" s="75"/>
      <c r="O101" s="75"/>
      <c r="P101" s="75"/>
      <c r="Q101" s="220">
        <v>93</v>
      </c>
    </row>
    <row r="102" spans="1:17">
      <c r="A102" s="217"/>
      <c r="B102" s="213"/>
      <c r="C102" s="218"/>
      <c r="D102" s="241">
        <f t="shared" si="11"/>
        <v>0</v>
      </c>
      <c r="E102" s="45">
        <f t="shared" si="12"/>
        <v>0</v>
      </c>
      <c r="F102" s="242">
        <f t="shared" si="13"/>
        <v>0</v>
      </c>
      <c r="G102" s="214"/>
      <c r="H102" s="215"/>
      <c r="I102" s="216"/>
      <c r="J102" s="214"/>
      <c r="K102" s="215">
        <f t="shared" si="14"/>
        <v>0</v>
      </c>
      <c r="L102" s="213"/>
      <c r="M102" s="218"/>
      <c r="N102" s="75"/>
      <c r="O102" s="75"/>
      <c r="P102" s="75"/>
      <c r="Q102" s="220">
        <v>94</v>
      </c>
    </row>
    <row r="103" spans="1:17">
      <c r="A103" s="217"/>
      <c r="B103" s="213"/>
      <c r="C103" s="218"/>
      <c r="D103" s="241">
        <f t="shared" si="11"/>
        <v>0</v>
      </c>
      <c r="E103" s="45">
        <f t="shared" si="12"/>
        <v>0</v>
      </c>
      <c r="F103" s="242">
        <f t="shared" si="13"/>
        <v>0</v>
      </c>
      <c r="G103" s="214"/>
      <c r="H103" s="215"/>
      <c r="I103" s="216"/>
      <c r="J103" s="214"/>
      <c r="K103" s="215">
        <f t="shared" si="14"/>
        <v>0</v>
      </c>
      <c r="L103" s="213"/>
      <c r="M103" s="218"/>
      <c r="N103" s="75"/>
      <c r="O103" s="75"/>
      <c r="P103" s="75"/>
      <c r="Q103" s="220">
        <v>95</v>
      </c>
    </row>
    <row r="104" spans="1:17">
      <c r="A104" s="217"/>
      <c r="B104" s="213"/>
      <c r="C104" s="218"/>
      <c r="D104" s="241">
        <f t="shared" si="11"/>
        <v>0</v>
      </c>
      <c r="E104" s="45">
        <f t="shared" si="12"/>
        <v>0</v>
      </c>
      <c r="F104" s="242">
        <f t="shared" si="13"/>
        <v>0</v>
      </c>
      <c r="G104" s="214"/>
      <c r="H104" s="215"/>
      <c r="I104" s="216"/>
      <c r="J104" s="214"/>
      <c r="K104" s="215">
        <f t="shared" si="14"/>
        <v>0</v>
      </c>
      <c r="L104" s="213"/>
      <c r="M104" s="218"/>
      <c r="N104" s="75"/>
      <c r="O104" s="75"/>
      <c r="P104" s="75"/>
      <c r="Q104" s="220">
        <v>96</v>
      </c>
    </row>
    <row r="105" spans="1:17">
      <c r="A105" s="217"/>
      <c r="B105" s="213"/>
      <c r="C105" s="218"/>
      <c r="D105" s="241">
        <f t="shared" si="11"/>
        <v>0</v>
      </c>
      <c r="E105" s="45">
        <f t="shared" si="12"/>
        <v>0</v>
      </c>
      <c r="F105" s="242">
        <f t="shared" si="13"/>
        <v>0</v>
      </c>
      <c r="G105" s="214"/>
      <c r="H105" s="215"/>
      <c r="I105" s="216"/>
      <c r="J105" s="214"/>
      <c r="K105" s="215">
        <f t="shared" si="14"/>
        <v>0</v>
      </c>
      <c r="L105" s="213"/>
      <c r="M105" s="218"/>
      <c r="N105" s="75"/>
      <c r="O105" s="75"/>
      <c r="P105" s="75"/>
      <c r="Q105" s="220">
        <v>97</v>
      </c>
    </row>
    <row r="106" spans="1:17">
      <c r="A106" s="217"/>
      <c r="B106" s="213"/>
      <c r="C106" s="218"/>
      <c r="D106" s="241">
        <f t="shared" si="11"/>
        <v>0</v>
      </c>
      <c r="E106" s="45">
        <f t="shared" si="12"/>
        <v>0</v>
      </c>
      <c r="F106" s="242">
        <f t="shared" si="13"/>
        <v>0</v>
      </c>
      <c r="G106" s="214"/>
      <c r="H106" s="215"/>
      <c r="I106" s="216"/>
      <c r="J106" s="214"/>
      <c r="K106" s="215">
        <f t="shared" si="14"/>
        <v>0</v>
      </c>
      <c r="L106" s="213"/>
      <c r="M106" s="218"/>
      <c r="N106" s="75"/>
      <c r="O106" s="75"/>
      <c r="P106" s="75"/>
      <c r="Q106" s="220">
        <v>98</v>
      </c>
    </row>
    <row r="107" spans="1:17">
      <c r="A107" s="217"/>
      <c r="B107" s="213"/>
      <c r="C107" s="218"/>
      <c r="D107" s="241">
        <f t="shared" si="11"/>
        <v>0</v>
      </c>
      <c r="E107" s="45">
        <f t="shared" si="12"/>
        <v>0</v>
      </c>
      <c r="F107" s="242">
        <f t="shared" si="13"/>
        <v>0</v>
      </c>
      <c r="G107" s="214"/>
      <c r="H107" s="215"/>
      <c r="I107" s="216"/>
      <c r="J107" s="214"/>
      <c r="K107" s="215">
        <f t="shared" si="14"/>
        <v>0</v>
      </c>
      <c r="L107" s="213"/>
      <c r="M107" s="218"/>
      <c r="N107" s="75"/>
      <c r="O107" s="75"/>
      <c r="P107" s="75"/>
      <c r="Q107" s="220">
        <v>99</v>
      </c>
    </row>
    <row r="108" spans="1:17" ht="15.75" thickBot="1">
      <c r="A108" s="217"/>
      <c r="B108" s="213"/>
      <c r="C108" s="218"/>
      <c r="D108" s="241">
        <f t="shared" si="11"/>
        <v>0</v>
      </c>
      <c r="E108" s="45">
        <f t="shared" si="12"/>
        <v>0</v>
      </c>
      <c r="F108" s="242">
        <f t="shared" si="13"/>
        <v>0</v>
      </c>
      <c r="G108" s="214"/>
      <c r="H108" s="215"/>
      <c r="I108" s="216"/>
      <c r="J108" s="214"/>
      <c r="K108" s="215">
        <f t="shared" si="14"/>
        <v>0</v>
      </c>
      <c r="L108" s="213"/>
      <c r="M108" s="218"/>
      <c r="N108" s="75"/>
      <c r="O108" s="75"/>
      <c r="P108" s="75"/>
      <c r="Q108" s="220">
        <v>100</v>
      </c>
    </row>
    <row r="109" spans="1:17" s="32" customFormat="1" ht="15.75" thickBot="1">
      <c r="A109" s="237"/>
      <c r="B109" s="238"/>
      <c r="C109" s="239">
        <f t="shared" ref="C109:M109" si="15">SUM(C9:C108)</f>
        <v>0</v>
      </c>
      <c r="D109" s="229">
        <f t="shared" si="15"/>
        <v>0</v>
      </c>
      <c r="E109" s="230">
        <f t="shared" si="15"/>
        <v>0</v>
      </c>
      <c r="F109" s="231">
        <f t="shared" si="15"/>
        <v>0</v>
      </c>
      <c r="G109" s="231">
        <f t="shared" si="15"/>
        <v>0</v>
      </c>
      <c r="H109" s="231">
        <f t="shared" si="15"/>
        <v>0</v>
      </c>
      <c r="I109" s="231">
        <f t="shared" si="15"/>
        <v>0</v>
      </c>
      <c r="J109" s="230">
        <f t="shared" si="15"/>
        <v>0</v>
      </c>
      <c r="K109" s="230">
        <f t="shared" si="15"/>
        <v>0</v>
      </c>
      <c r="L109" s="230">
        <f t="shared" si="15"/>
        <v>0</v>
      </c>
      <c r="M109" s="232">
        <f t="shared" si="15"/>
        <v>0</v>
      </c>
      <c r="N109" s="233"/>
      <c r="O109" s="233"/>
      <c r="P109" s="233" t="s">
        <v>331</v>
      </c>
      <c r="Q109" s="234"/>
    </row>
    <row r="110" spans="1:17">
      <c r="G110" s="213"/>
    </row>
    <row r="111" spans="1:17" ht="14.45" hidden="1" customHeight="1">
      <c r="K111" s="223"/>
      <c r="N111" s="223"/>
      <c r="O111" s="223"/>
      <c r="P111" s="223" t="s">
        <v>332</v>
      </c>
    </row>
    <row r="112" spans="1:17" ht="14.45" hidden="1" customHeight="1">
      <c r="K112" s="223"/>
      <c r="N112" s="223"/>
      <c r="O112" s="223"/>
      <c r="P112" s="223" t="s">
        <v>333</v>
      </c>
    </row>
    <row r="113" spans="11:16" ht="14.45" hidden="1" customHeight="1">
      <c r="K113" s="221"/>
      <c r="N113" s="75"/>
      <c r="O113" s="75"/>
      <c r="P113" s="75"/>
    </row>
    <row r="114" spans="11:16" ht="14.45" hidden="1" customHeight="1">
      <c r="K114" s="224" t="s">
        <v>334</v>
      </c>
      <c r="N114" s="75"/>
      <c r="O114" s="75"/>
      <c r="P114" s="75"/>
    </row>
    <row r="115" spans="11:16" ht="15" hidden="1" customHeight="1">
      <c r="K115" s="225">
        <v>42369</v>
      </c>
      <c r="N115" s="226" t="s">
        <v>153</v>
      </c>
      <c r="O115" s="226" t="s">
        <v>335</v>
      </c>
      <c r="P115" s="226" t="s">
        <v>155</v>
      </c>
    </row>
    <row r="116" spans="11:16" ht="14.45" hidden="1" customHeight="1">
      <c r="K116" s="221">
        <v>19708.396000000001</v>
      </c>
      <c r="N116" s="75" t="s">
        <v>160</v>
      </c>
      <c r="O116" s="75" t="s">
        <v>161</v>
      </c>
      <c r="P116" s="75" t="s">
        <v>162</v>
      </c>
    </row>
    <row r="117" spans="11:16" ht="14.45" hidden="1" customHeight="1">
      <c r="K117" s="221">
        <v>92938.156999999977</v>
      </c>
      <c r="N117" s="75" t="s">
        <v>160</v>
      </c>
      <c r="O117" s="75" t="s">
        <v>163</v>
      </c>
      <c r="P117" s="75" t="s">
        <v>164</v>
      </c>
    </row>
    <row r="118" spans="11:16" ht="14.45" hidden="1" customHeight="1">
      <c r="K118" s="221">
        <v>175493.696</v>
      </c>
      <c r="N118" s="75" t="s">
        <v>160</v>
      </c>
      <c r="O118" s="75" t="s">
        <v>165</v>
      </c>
      <c r="P118" s="75" t="s">
        <v>166</v>
      </c>
    </row>
    <row r="119" spans="11:16" ht="14.45" hidden="1" customHeight="1">
      <c r="K119" s="221">
        <v>20361.383999999998</v>
      </c>
      <c r="N119" s="75" t="s">
        <v>160</v>
      </c>
      <c r="O119" s="75" t="s">
        <v>167</v>
      </c>
      <c r="P119" s="75" t="s">
        <v>168</v>
      </c>
    </row>
    <row r="120" spans="11:16" ht="14.45" hidden="1" customHeight="1">
      <c r="K120" s="221">
        <v>48007.612000000001</v>
      </c>
      <c r="N120" s="75" t="s">
        <v>160</v>
      </c>
      <c r="O120" s="75" t="s">
        <v>169</v>
      </c>
      <c r="P120" s="75" t="s">
        <v>170</v>
      </c>
    </row>
    <row r="121" spans="11:16" ht="14.45" hidden="1" customHeight="1">
      <c r="K121" s="221">
        <v>45323.284</v>
      </c>
      <c r="N121" s="75" t="s">
        <v>160</v>
      </c>
      <c r="O121" s="75" t="s">
        <v>171</v>
      </c>
      <c r="P121" s="75" t="s">
        <v>172</v>
      </c>
    </row>
    <row r="122" spans="11:16" ht="14.45" hidden="1" customHeight="1">
      <c r="K122" s="221">
        <v>33992.463000000003</v>
      </c>
      <c r="N122" s="75" t="s">
        <v>160</v>
      </c>
      <c r="O122" s="75" t="s">
        <v>173</v>
      </c>
      <c r="P122" s="75" t="s">
        <v>174</v>
      </c>
    </row>
    <row r="123" spans="11:16" ht="14.45" hidden="1" customHeight="1">
      <c r="K123" s="221">
        <v>155484.21100000001</v>
      </c>
      <c r="N123" s="75" t="s">
        <v>160</v>
      </c>
      <c r="O123" s="75" t="s">
        <v>175</v>
      </c>
      <c r="P123" s="75" t="s">
        <v>176</v>
      </c>
    </row>
    <row r="124" spans="11:16" ht="14.45" hidden="1" customHeight="1">
      <c r="K124" s="221">
        <v>7518.7969999999987</v>
      </c>
      <c r="N124" s="75" t="s">
        <v>160</v>
      </c>
      <c r="O124" s="75" t="s">
        <v>177</v>
      </c>
      <c r="P124" s="75" t="s">
        <v>178</v>
      </c>
    </row>
    <row r="125" spans="11:16" ht="14.45" hidden="1" customHeight="1">
      <c r="K125" s="221">
        <v>4511.2790000000005</v>
      </c>
      <c r="N125" s="75" t="s">
        <v>160</v>
      </c>
      <c r="O125" s="75" t="s">
        <v>179</v>
      </c>
      <c r="P125" s="75" t="s">
        <v>180</v>
      </c>
    </row>
    <row r="126" spans="11:16" ht="14.45" hidden="1" customHeight="1">
      <c r="K126" s="221">
        <v>10526.316000000001</v>
      </c>
      <c r="N126" s="75" t="s">
        <v>160</v>
      </c>
      <c r="O126" s="75" t="s">
        <v>181</v>
      </c>
      <c r="P126" s="75" t="s">
        <v>182</v>
      </c>
    </row>
    <row r="127" spans="11:16" ht="14.45" hidden="1" customHeight="1">
      <c r="K127" s="221">
        <v>73439.565000000002</v>
      </c>
      <c r="N127" s="75" t="s">
        <v>160</v>
      </c>
      <c r="O127" s="75" t="s">
        <v>183</v>
      </c>
      <c r="P127" s="75" t="s">
        <v>184</v>
      </c>
    </row>
    <row r="128" spans="11:16" ht="14.45" hidden="1" customHeight="1">
      <c r="K128" s="221">
        <v>88273.581000000006</v>
      </c>
      <c r="N128" s="75" t="s">
        <v>160</v>
      </c>
      <c r="O128" s="75" t="s">
        <v>185</v>
      </c>
      <c r="P128" s="75" t="s">
        <v>186</v>
      </c>
    </row>
    <row r="129" spans="11:16" ht="14.45" hidden="1" customHeight="1">
      <c r="K129" s="221">
        <v>62134.362999999998</v>
      </c>
      <c r="N129" s="75" t="s">
        <v>187</v>
      </c>
      <c r="O129" s="75" t="s">
        <v>188</v>
      </c>
      <c r="P129" s="75" t="s">
        <v>189</v>
      </c>
    </row>
    <row r="130" spans="11:16" ht="14.45" hidden="1" customHeight="1">
      <c r="K130" s="221">
        <v>140753.93900000001</v>
      </c>
      <c r="N130" s="75" t="s">
        <v>187</v>
      </c>
      <c r="O130" s="75" t="s">
        <v>190</v>
      </c>
      <c r="P130" s="75" t="s">
        <v>191</v>
      </c>
    </row>
    <row r="131" spans="11:16" ht="14.45" hidden="1" customHeight="1">
      <c r="K131" s="221">
        <v>11090.226000000001</v>
      </c>
      <c r="N131" s="75" t="s">
        <v>160</v>
      </c>
      <c r="O131" s="75" t="s">
        <v>192</v>
      </c>
      <c r="P131" s="75" t="s">
        <v>193</v>
      </c>
    </row>
    <row r="132" spans="11:16" ht="14.45" hidden="1" customHeight="1">
      <c r="K132" s="221">
        <v>80757.987999999998</v>
      </c>
      <c r="N132" s="75" t="s">
        <v>160</v>
      </c>
      <c r="O132" s="75" t="s">
        <v>194</v>
      </c>
      <c r="P132" s="75" t="s">
        <v>195</v>
      </c>
    </row>
    <row r="133" spans="11:16" ht="14.45" hidden="1" customHeight="1">
      <c r="K133" s="221">
        <v>184421.34700000001</v>
      </c>
      <c r="N133" s="75" t="s">
        <v>160</v>
      </c>
      <c r="O133" s="75" t="s">
        <v>196</v>
      </c>
      <c r="P133" s="75" t="s">
        <v>197</v>
      </c>
    </row>
    <row r="134" spans="11:16" ht="14.45" hidden="1" customHeight="1">
      <c r="K134" s="221">
        <v>80799.921000000002</v>
      </c>
      <c r="N134" s="75" t="s">
        <v>160</v>
      </c>
      <c r="O134" s="75" t="s">
        <v>198</v>
      </c>
      <c r="P134" s="75" t="s">
        <v>199</v>
      </c>
    </row>
    <row r="135" spans="11:16" ht="14.45" hidden="1" customHeight="1">
      <c r="K135" s="221">
        <v>5764.0770000000002</v>
      </c>
      <c r="N135" s="75" t="s">
        <v>187</v>
      </c>
      <c r="O135" s="75" t="s">
        <v>200</v>
      </c>
      <c r="P135" s="75" t="s">
        <v>201</v>
      </c>
    </row>
    <row r="136" spans="11:16" ht="14.45" hidden="1" customHeight="1">
      <c r="K136" s="221">
        <v>171563.88199999998</v>
      </c>
      <c r="N136" s="75" t="s">
        <v>187</v>
      </c>
      <c r="O136" s="75" t="s">
        <v>202</v>
      </c>
      <c r="P136" s="75" t="s">
        <v>203</v>
      </c>
    </row>
    <row r="137" spans="11:16" ht="14.45" hidden="1" customHeight="1">
      <c r="K137" s="221">
        <v>9579.4150000000045</v>
      </c>
      <c r="N137" s="75" t="s">
        <v>204</v>
      </c>
      <c r="O137" s="75" t="s">
        <v>205</v>
      </c>
      <c r="P137" s="75" t="s">
        <v>206</v>
      </c>
    </row>
    <row r="138" spans="11:16" ht="14.45" hidden="1" customHeight="1">
      <c r="K138" s="221">
        <v>44644.536999999997</v>
      </c>
      <c r="N138" s="75" t="s">
        <v>204</v>
      </c>
      <c r="O138" s="75" t="s">
        <v>207</v>
      </c>
      <c r="P138" s="75" t="s">
        <v>208</v>
      </c>
    </row>
    <row r="139" spans="11:16" ht="14.45" hidden="1" customHeight="1">
      <c r="K139" s="221">
        <v>2824.8760000000002</v>
      </c>
      <c r="N139" s="75" t="s">
        <v>204</v>
      </c>
      <c r="O139" s="75" t="s">
        <v>336</v>
      </c>
      <c r="P139" s="75" t="s">
        <v>337</v>
      </c>
    </row>
    <row r="140" spans="11:16" ht="14.45" hidden="1" customHeight="1">
      <c r="K140" s="221">
        <v>5699.348</v>
      </c>
      <c r="N140" s="75" t="s">
        <v>209</v>
      </c>
      <c r="O140" s="75" t="s">
        <v>210</v>
      </c>
      <c r="P140" s="75" t="s">
        <v>211</v>
      </c>
    </row>
    <row r="141" spans="11:16" ht="14.45" hidden="1" customHeight="1">
      <c r="K141" s="221">
        <v>6096.230000000005</v>
      </c>
      <c r="N141" s="75" t="s">
        <v>212</v>
      </c>
      <c r="O141" s="75" t="s">
        <v>213</v>
      </c>
      <c r="P141" s="75" t="s">
        <v>214</v>
      </c>
    </row>
    <row r="142" spans="11:16" ht="14.45" hidden="1" customHeight="1">
      <c r="K142" s="221">
        <v>2346.8670000000002</v>
      </c>
      <c r="N142" s="75" t="s">
        <v>212</v>
      </c>
      <c r="O142" s="75" t="s">
        <v>213</v>
      </c>
      <c r="P142" s="75" t="s">
        <v>215</v>
      </c>
    </row>
    <row r="143" spans="11:16" ht="14.45" hidden="1" customHeight="1">
      <c r="K143" s="221">
        <v>43969.070999999989</v>
      </c>
      <c r="N143" s="75" t="s">
        <v>212</v>
      </c>
      <c r="O143" s="75" t="s">
        <v>216</v>
      </c>
      <c r="P143" s="75" t="s">
        <v>217</v>
      </c>
    </row>
    <row r="144" spans="11:16" ht="14.45" hidden="1" customHeight="1">
      <c r="K144" s="221">
        <v>4179.3719999999994</v>
      </c>
      <c r="N144" s="75" t="s">
        <v>218</v>
      </c>
      <c r="O144" s="75" t="s">
        <v>219</v>
      </c>
      <c r="P144" s="75" t="s">
        <v>220</v>
      </c>
    </row>
    <row r="145" spans="11:16" ht="14.45" hidden="1" customHeight="1">
      <c r="K145" s="221">
        <v>4109.1840000000002</v>
      </c>
      <c r="N145" s="75" t="s">
        <v>338</v>
      </c>
      <c r="O145" s="75" t="s">
        <v>339</v>
      </c>
      <c r="P145" s="75" t="s">
        <v>340</v>
      </c>
    </row>
    <row r="146" spans="11:16" ht="14.45" hidden="1" customHeight="1">
      <c r="K146" s="221">
        <v>6125.3449999999993</v>
      </c>
      <c r="N146" s="75" t="s">
        <v>338</v>
      </c>
      <c r="O146" s="75" t="s">
        <v>341</v>
      </c>
      <c r="P146" s="75" t="s">
        <v>342</v>
      </c>
    </row>
    <row r="147" spans="11:16" ht="14.45" hidden="1" customHeight="1">
      <c r="K147" s="221">
        <v>1061.7759999999998</v>
      </c>
      <c r="N147" s="75" t="s">
        <v>338</v>
      </c>
      <c r="O147" s="75" t="s">
        <v>343</v>
      </c>
      <c r="P147" s="75" t="s">
        <v>344</v>
      </c>
    </row>
    <row r="148" spans="11:16" ht="14.45" hidden="1" customHeight="1">
      <c r="K148" s="221">
        <v>2293.5419999999999</v>
      </c>
      <c r="N148" s="75" t="s">
        <v>338</v>
      </c>
      <c r="O148" s="75" t="s">
        <v>345</v>
      </c>
      <c r="P148" s="75" t="s">
        <v>346</v>
      </c>
    </row>
    <row r="149" spans="11:16" ht="14.45" hidden="1" customHeight="1">
      <c r="K149" s="221">
        <v>9624.06</v>
      </c>
      <c r="N149" s="75" t="s">
        <v>221</v>
      </c>
      <c r="O149" s="75" t="s">
        <v>222</v>
      </c>
      <c r="P149" s="75" t="s">
        <v>223</v>
      </c>
    </row>
    <row r="150" spans="11:16" ht="14.45" hidden="1" customHeight="1">
      <c r="K150" s="221">
        <v>204399.62099999998</v>
      </c>
      <c r="N150" s="75" t="s">
        <v>221</v>
      </c>
      <c r="O150" s="75" t="s">
        <v>224</v>
      </c>
      <c r="P150" s="75" t="s">
        <v>225</v>
      </c>
    </row>
    <row r="151" spans="11:16" ht="14.45" hidden="1" customHeight="1">
      <c r="K151" s="221">
        <v>1771.8710000000001</v>
      </c>
      <c r="N151" s="75" t="s">
        <v>221</v>
      </c>
      <c r="O151" s="75" t="s">
        <v>226</v>
      </c>
      <c r="P151" s="75" t="s">
        <v>227</v>
      </c>
    </row>
    <row r="152" spans="11:16" ht="14.45" hidden="1" customHeight="1">
      <c r="K152" s="221">
        <v>677451.4929999999</v>
      </c>
      <c r="N152" s="75" t="s">
        <v>221</v>
      </c>
      <c r="O152" s="75" t="s">
        <v>228</v>
      </c>
      <c r="P152" s="75" t="s">
        <v>229</v>
      </c>
    </row>
    <row r="153" spans="11:16" ht="14.45" hidden="1" customHeight="1">
      <c r="K153" s="221">
        <v>17363.026999999998</v>
      </c>
      <c r="N153" s="75" t="s">
        <v>221</v>
      </c>
      <c r="O153" s="75" t="s">
        <v>230</v>
      </c>
      <c r="P153" s="75" t="s">
        <v>231</v>
      </c>
    </row>
    <row r="154" spans="11:16" ht="14.45" hidden="1" customHeight="1">
      <c r="K154" s="221">
        <v>81178.557000000001</v>
      </c>
      <c r="N154" s="75" t="s">
        <v>221</v>
      </c>
      <c r="O154" s="75" t="s">
        <v>232</v>
      </c>
      <c r="P154" s="75" t="s">
        <v>233</v>
      </c>
    </row>
    <row r="155" spans="11:16" ht="14.45" hidden="1" customHeight="1">
      <c r="K155" s="221">
        <v>33676</v>
      </c>
      <c r="N155" s="75" t="s">
        <v>221</v>
      </c>
      <c r="O155" s="75" t="s">
        <v>234</v>
      </c>
      <c r="P155" s="75" t="s">
        <v>235</v>
      </c>
    </row>
    <row r="156" spans="11:16" ht="14.45" hidden="1" customHeight="1">
      <c r="K156" s="221">
        <v>2812238.3330000001</v>
      </c>
      <c r="N156" s="75" t="s">
        <v>221</v>
      </c>
      <c r="O156" s="75" t="s">
        <v>236</v>
      </c>
      <c r="P156" s="75" t="s">
        <v>237</v>
      </c>
    </row>
    <row r="157" spans="11:16" ht="14.45" hidden="1" customHeight="1">
      <c r="K157" s="221">
        <v>153728.38999999998</v>
      </c>
      <c r="N157" s="75" t="s">
        <v>221</v>
      </c>
      <c r="O157" s="75" t="s">
        <v>238</v>
      </c>
      <c r="P157" s="75" t="s">
        <v>239</v>
      </c>
    </row>
    <row r="158" spans="11:16" ht="14.45" hidden="1" customHeight="1">
      <c r="K158" s="221">
        <v>24875.544999999998</v>
      </c>
      <c r="N158" s="75" t="s">
        <v>240</v>
      </c>
      <c r="O158" s="75" t="s">
        <v>241</v>
      </c>
      <c r="P158" s="75" t="s">
        <v>242</v>
      </c>
    </row>
    <row r="159" spans="11:16" ht="14.45" hidden="1" customHeight="1">
      <c r="K159" s="221">
        <v>14609.528999999999</v>
      </c>
      <c r="N159" s="75" t="s">
        <v>240</v>
      </c>
      <c r="O159" s="75" t="s">
        <v>243</v>
      </c>
      <c r="P159" s="75" t="s">
        <v>244</v>
      </c>
    </row>
    <row r="160" spans="11:16" ht="14.45" hidden="1" customHeight="1">
      <c r="K160" s="221">
        <v>923852.90999999992</v>
      </c>
      <c r="N160" s="75" t="s">
        <v>347</v>
      </c>
      <c r="O160" s="75" t="s">
        <v>348</v>
      </c>
      <c r="P160" s="75" t="s">
        <v>349</v>
      </c>
    </row>
    <row r="161" spans="11:16" ht="14.45" hidden="1" customHeight="1">
      <c r="K161" s="221">
        <v>23238.843000000001</v>
      </c>
      <c r="N161" s="75" t="s">
        <v>347</v>
      </c>
      <c r="O161" s="75" t="s">
        <v>350</v>
      </c>
      <c r="P161" s="75" t="s">
        <v>351</v>
      </c>
    </row>
    <row r="162" spans="11:16" ht="14.45" hidden="1" customHeight="1">
      <c r="K162" s="221">
        <v>10630.665999999999</v>
      </c>
      <c r="N162" s="75" t="s">
        <v>347</v>
      </c>
      <c r="O162" s="75" t="s">
        <v>352</v>
      </c>
      <c r="P162" s="75" t="s">
        <v>353</v>
      </c>
    </row>
    <row r="163" spans="11:16" ht="14.45" hidden="1" customHeight="1">
      <c r="K163" s="221">
        <v>20242.608999999997</v>
      </c>
      <c r="N163" s="75" t="s">
        <v>347</v>
      </c>
      <c r="O163" s="75" t="s">
        <v>354</v>
      </c>
      <c r="P163" s="75" t="s">
        <v>355</v>
      </c>
    </row>
    <row r="164" spans="11:16" ht="14.45" hidden="1" customHeight="1">
      <c r="K164" s="221">
        <v>66923.042999999991</v>
      </c>
      <c r="N164" s="75" t="s">
        <v>347</v>
      </c>
      <c r="O164" s="75" t="s">
        <v>356</v>
      </c>
      <c r="P164" s="75" t="s">
        <v>357</v>
      </c>
    </row>
    <row r="165" spans="11:16" ht="14.45" hidden="1" customHeight="1">
      <c r="K165" s="221">
        <v>849228.28200000012</v>
      </c>
      <c r="N165" s="75" t="s">
        <v>347</v>
      </c>
      <c r="O165" s="75" t="s">
        <v>358</v>
      </c>
      <c r="P165" s="75" t="s">
        <v>359</v>
      </c>
    </row>
    <row r="166" spans="11:16" ht="14.45" hidden="1" customHeight="1">
      <c r="K166" s="221">
        <v>38219.169000000002</v>
      </c>
      <c r="N166" s="75" t="s">
        <v>347</v>
      </c>
      <c r="O166" s="75" t="s">
        <v>360</v>
      </c>
      <c r="P166" s="75" t="s">
        <v>361</v>
      </c>
    </row>
    <row r="167" spans="11:16" ht="14.45" hidden="1" customHeight="1">
      <c r="K167" s="221">
        <v>21820.144</v>
      </c>
      <c r="N167" s="75" t="s">
        <v>204</v>
      </c>
      <c r="O167" s="75" t="s">
        <v>362</v>
      </c>
      <c r="P167" s="75" t="s">
        <v>363</v>
      </c>
    </row>
    <row r="168" spans="11:16" ht="14.45" hidden="1" customHeight="1">
      <c r="K168" s="221">
        <v>11611.757</v>
      </c>
      <c r="N168" s="75" t="s">
        <v>364</v>
      </c>
      <c r="O168" s="75" t="s">
        <v>365</v>
      </c>
      <c r="P168" s="75" t="s">
        <v>366</v>
      </c>
    </row>
    <row r="169" spans="11:16" ht="14.45" hidden="1" customHeight="1">
      <c r="K169" s="221">
        <v>188684.97200000001</v>
      </c>
      <c r="N169" s="75" t="s">
        <v>367</v>
      </c>
      <c r="O169" s="75" t="s">
        <v>368</v>
      </c>
      <c r="P169" s="75" t="s">
        <v>369</v>
      </c>
    </row>
    <row r="170" spans="11:16" ht="14.45" hidden="1" customHeight="1">
      <c r="K170" s="221">
        <v>97673.081000000006</v>
      </c>
      <c r="N170" s="75" t="s">
        <v>367</v>
      </c>
      <c r="O170" s="75" t="s">
        <v>370</v>
      </c>
      <c r="P170" s="75" t="s">
        <v>371</v>
      </c>
    </row>
    <row r="171" spans="11:16" ht="14.45" hidden="1" customHeight="1">
      <c r="K171" s="221">
        <v>14154.111000000001</v>
      </c>
      <c r="N171" s="75" t="s">
        <v>367</v>
      </c>
      <c r="O171" s="75" t="s">
        <v>372</v>
      </c>
      <c r="P171" s="75" t="s">
        <v>373</v>
      </c>
    </row>
    <row r="172" spans="11:16" ht="14.45" hidden="1" customHeight="1">
      <c r="K172" s="221">
        <v>61878.745000000003</v>
      </c>
      <c r="N172" s="75" t="s">
        <v>367</v>
      </c>
      <c r="O172" s="75" t="s">
        <v>374</v>
      </c>
      <c r="P172" s="75" t="s">
        <v>375</v>
      </c>
    </row>
    <row r="173" spans="11:16" ht="14.45" hidden="1" customHeight="1">
      <c r="K173" s="221">
        <v>18847.845000000001</v>
      </c>
      <c r="N173" s="75" t="s">
        <v>367</v>
      </c>
      <c r="O173" s="75" t="s">
        <v>372</v>
      </c>
      <c r="P173" s="75" t="s">
        <v>376</v>
      </c>
    </row>
    <row r="174" spans="11:16" ht="14.45" hidden="1" customHeight="1">
      <c r="K174" s="221">
        <v>5709.0540000000001</v>
      </c>
      <c r="N174" s="75" t="s">
        <v>245</v>
      </c>
      <c r="O174" s="75" t="s">
        <v>246</v>
      </c>
      <c r="P174" s="75" t="s">
        <v>247</v>
      </c>
    </row>
    <row r="175" spans="11:16" ht="14.45" hidden="1" customHeight="1">
      <c r="K175" s="221">
        <v>49709.904000000002</v>
      </c>
      <c r="N175" s="75" t="s">
        <v>248</v>
      </c>
      <c r="O175" s="75" t="s">
        <v>249</v>
      </c>
      <c r="P175" s="75" t="s">
        <v>250</v>
      </c>
    </row>
    <row r="176" spans="11:16" ht="14.45" hidden="1" customHeight="1">
      <c r="K176" s="221">
        <v>282701.05199999997</v>
      </c>
      <c r="N176" s="75" t="s">
        <v>251</v>
      </c>
      <c r="O176" s="75" t="s">
        <v>252</v>
      </c>
      <c r="P176" s="75" t="s">
        <v>253</v>
      </c>
    </row>
    <row r="177" spans="11:16" ht="14.45" hidden="1" customHeight="1">
      <c r="K177" s="221">
        <v>37213.929000000004</v>
      </c>
      <c r="N177" s="75" t="s">
        <v>254</v>
      </c>
      <c r="O177" s="75" t="s">
        <v>255</v>
      </c>
      <c r="P177" s="75" t="s">
        <v>256</v>
      </c>
    </row>
    <row r="178" spans="11:16" ht="14.45" hidden="1" customHeight="1">
      <c r="K178" s="221">
        <v>9631.3470000000016</v>
      </c>
      <c r="N178" s="75" t="s">
        <v>271</v>
      </c>
      <c r="O178" s="75" t="s">
        <v>377</v>
      </c>
      <c r="P178" s="75" t="s">
        <v>378</v>
      </c>
    </row>
    <row r="179" spans="11:16" ht="14.45" hidden="1" customHeight="1">
      <c r="K179" s="221">
        <v>679.48900000000003</v>
      </c>
      <c r="N179" s="75" t="s">
        <v>271</v>
      </c>
      <c r="O179" s="75" t="s">
        <v>379</v>
      </c>
      <c r="P179" s="75" t="s">
        <v>380</v>
      </c>
    </row>
    <row r="180" spans="11:16" ht="14.45" hidden="1" customHeight="1">
      <c r="K180" s="221">
        <v>2711.1919999999964</v>
      </c>
      <c r="N180" s="75" t="s">
        <v>381</v>
      </c>
      <c r="O180" s="75" t="s">
        <v>382</v>
      </c>
      <c r="P180" s="75" t="s">
        <v>383</v>
      </c>
    </row>
    <row r="181" spans="11:16" ht="14.45" hidden="1" customHeight="1">
      <c r="K181" s="221">
        <v>927.32500000000073</v>
      </c>
      <c r="N181" s="75" t="s">
        <v>271</v>
      </c>
      <c r="O181" s="75" t="s">
        <v>384</v>
      </c>
      <c r="P181" s="75" t="s">
        <v>385</v>
      </c>
    </row>
    <row r="182" spans="11:16" ht="14.45" hidden="1" customHeight="1">
      <c r="K182" s="221">
        <v>414.59399999999999</v>
      </c>
      <c r="N182" s="75" t="s">
        <v>257</v>
      </c>
      <c r="O182" s="75" t="s">
        <v>386</v>
      </c>
      <c r="P182" s="75" t="s">
        <v>387</v>
      </c>
    </row>
    <row r="183" spans="11:16" ht="14.45" hidden="1" customHeight="1">
      <c r="K183" s="221">
        <v>29183.556</v>
      </c>
      <c r="N183" s="75" t="s">
        <v>257</v>
      </c>
      <c r="O183" s="75" t="s">
        <v>258</v>
      </c>
      <c r="P183" s="75" t="s">
        <v>259</v>
      </c>
    </row>
    <row r="184" spans="11:16" ht="14.45" hidden="1" customHeight="1">
      <c r="K184" s="221">
        <v>34238.000000000007</v>
      </c>
      <c r="N184" s="75" t="s">
        <v>260</v>
      </c>
      <c r="O184" s="75" t="s">
        <v>261</v>
      </c>
      <c r="P184" s="75" t="s">
        <v>262</v>
      </c>
    </row>
    <row r="185" spans="11:16" ht="14.45" hidden="1" customHeight="1">
      <c r="K185" s="221">
        <v>3399.1939999999991</v>
      </c>
      <c r="N185" s="75" t="s">
        <v>263</v>
      </c>
      <c r="O185" s="75" t="s">
        <v>264</v>
      </c>
      <c r="P185" s="75" t="s">
        <v>388</v>
      </c>
    </row>
    <row r="186" spans="11:16" ht="14.45" hidden="1" customHeight="1">
      <c r="K186" s="221">
        <v>306.67799999999988</v>
      </c>
      <c r="N186" s="75" t="s">
        <v>263</v>
      </c>
      <c r="O186" s="75" t="s">
        <v>389</v>
      </c>
      <c r="P186" s="75" t="s">
        <v>390</v>
      </c>
    </row>
    <row r="187" spans="11:16" ht="14.45" hidden="1" customHeight="1">
      <c r="K187" s="221">
        <v>447.87599999999998</v>
      </c>
      <c r="N187" s="75" t="s">
        <v>263</v>
      </c>
      <c r="O187" s="75" t="s">
        <v>391</v>
      </c>
      <c r="P187" s="75" t="s">
        <v>392</v>
      </c>
    </row>
    <row r="188" spans="11:16" ht="14.45" hidden="1" customHeight="1">
      <c r="K188" s="221">
        <v>5084.8719999999994</v>
      </c>
      <c r="N188" s="75" t="s">
        <v>393</v>
      </c>
      <c r="O188" s="75" t="s">
        <v>394</v>
      </c>
      <c r="P188" s="75" t="s">
        <v>395</v>
      </c>
    </row>
    <row r="189" spans="11:16" ht="14.45" hidden="1" customHeight="1">
      <c r="K189" s="221">
        <v>1760.6179999999999</v>
      </c>
      <c r="N189" s="75" t="s">
        <v>289</v>
      </c>
      <c r="O189" s="75" t="s">
        <v>396</v>
      </c>
      <c r="P189" s="75" t="s">
        <v>397</v>
      </c>
    </row>
    <row r="190" spans="11:16" ht="14.45" hidden="1" customHeight="1">
      <c r="K190" s="221">
        <v>13493.828000000001</v>
      </c>
      <c r="N190" s="75" t="s">
        <v>265</v>
      </c>
      <c r="O190" s="75" t="s">
        <v>266</v>
      </c>
      <c r="P190" s="75" t="s">
        <v>267</v>
      </c>
    </row>
    <row r="191" spans="11:16" ht="14.45" hidden="1" customHeight="1">
      <c r="K191" s="221">
        <v>33898.495999999999</v>
      </c>
      <c r="N191" s="75" t="s">
        <v>268</v>
      </c>
      <c r="O191" s="75" t="s">
        <v>269</v>
      </c>
      <c r="P191" s="75" t="s">
        <v>270</v>
      </c>
    </row>
    <row r="192" spans="11:16" ht="14.45" hidden="1" customHeight="1">
      <c r="K192" s="221">
        <v>6552.5439999999944</v>
      </c>
      <c r="N192" s="75" t="s">
        <v>271</v>
      </c>
      <c r="O192" s="75" t="s">
        <v>272</v>
      </c>
      <c r="P192" s="75" t="s">
        <v>273</v>
      </c>
    </row>
    <row r="193" spans="11:16" ht="14.45" hidden="1" customHeight="1">
      <c r="K193" s="221">
        <v>60138.938999999998</v>
      </c>
      <c r="N193" s="75" t="s">
        <v>271</v>
      </c>
      <c r="O193" s="75" t="s">
        <v>274</v>
      </c>
      <c r="P193" s="75" t="s">
        <v>275</v>
      </c>
    </row>
    <row r="194" spans="11:16" ht="14.45" hidden="1" customHeight="1">
      <c r="K194" s="221">
        <v>9370.7790000000005</v>
      </c>
      <c r="N194" s="75" t="s">
        <v>271</v>
      </c>
      <c r="O194" s="75" t="s">
        <v>272</v>
      </c>
      <c r="P194" s="75" t="s">
        <v>276</v>
      </c>
    </row>
    <row r="195" spans="11:16" ht="14.45" hidden="1" customHeight="1">
      <c r="K195" s="221">
        <v>3364.3820000000001</v>
      </c>
      <c r="N195" s="75" t="s">
        <v>271</v>
      </c>
      <c r="O195" s="75" t="s">
        <v>272</v>
      </c>
      <c r="P195" s="75" t="s">
        <v>277</v>
      </c>
    </row>
    <row r="196" spans="11:16" ht="14.45" hidden="1" customHeight="1">
      <c r="K196" s="221">
        <v>14329.035</v>
      </c>
      <c r="N196" s="75" t="s">
        <v>271</v>
      </c>
      <c r="O196" s="75" t="s">
        <v>272</v>
      </c>
      <c r="P196" s="75" t="s">
        <v>278</v>
      </c>
    </row>
    <row r="197" spans="11:16" ht="14.45" hidden="1" customHeight="1">
      <c r="K197" s="221">
        <v>5627.0619999999999</v>
      </c>
      <c r="N197" s="75" t="s">
        <v>271</v>
      </c>
      <c r="O197" s="75" t="s">
        <v>272</v>
      </c>
      <c r="P197" s="75" t="s">
        <v>279</v>
      </c>
    </row>
    <row r="198" spans="11:16" ht="14.45" hidden="1" customHeight="1">
      <c r="K198" s="221">
        <v>2487.5619999999999</v>
      </c>
      <c r="N198" s="75" t="s">
        <v>327</v>
      </c>
      <c r="O198" s="75" t="s">
        <v>398</v>
      </c>
      <c r="P198" s="75" t="s">
        <v>399</v>
      </c>
    </row>
    <row r="199" spans="11:16" ht="14.45" hidden="1" customHeight="1">
      <c r="K199" s="221">
        <v>16811.007000000001</v>
      </c>
      <c r="N199" s="75" t="s">
        <v>251</v>
      </c>
      <c r="O199" s="75" t="s">
        <v>280</v>
      </c>
      <c r="P199" s="75" t="s">
        <v>281</v>
      </c>
    </row>
    <row r="200" spans="11:16" ht="14.45" hidden="1" customHeight="1">
      <c r="K200" s="221">
        <v>0</v>
      </c>
      <c r="N200" s="75" t="s">
        <v>251</v>
      </c>
      <c r="O200" s="75" t="s">
        <v>282</v>
      </c>
      <c r="P200" s="75" t="s">
        <v>283</v>
      </c>
    </row>
    <row r="201" spans="11:16" ht="14.45" hidden="1" customHeight="1">
      <c r="K201" s="221">
        <v>0</v>
      </c>
      <c r="N201" s="75" t="s">
        <v>251</v>
      </c>
      <c r="O201" s="75" t="s">
        <v>285</v>
      </c>
      <c r="P201" s="75" t="s">
        <v>286</v>
      </c>
    </row>
    <row r="202" spans="11:16" ht="14.45" hidden="1" customHeight="1">
      <c r="K202" s="221">
        <v>0</v>
      </c>
      <c r="N202" s="75" t="s">
        <v>251</v>
      </c>
      <c r="O202" s="75" t="s">
        <v>284</v>
      </c>
      <c r="P202" s="75" t="s">
        <v>287</v>
      </c>
    </row>
    <row r="203" spans="11:16" ht="14.45" hidden="1" customHeight="1">
      <c r="K203" s="221">
        <v>701.3219999999983</v>
      </c>
      <c r="N203" s="75" t="s">
        <v>251</v>
      </c>
      <c r="O203" s="75" t="s">
        <v>284</v>
      </c>
      <c r="P203" s="75" t="s">
        <v>288</v>
      </c>
    </row>
    <row r="204" spans="11:16" ht="14.45" hidden="1" customHeight="1">
      <c r="K204" s="221">
        <v>2659.7829999999999</v>
      </c>
      <c r="N204" s="75" t="s">
        <v>289</v>
      </c>
      <c r="O204" s="75" t="s">
        <v>290</v>
      </c>
      <c r="P204" s="75" t="s">
        <v>291</v>
      </c>
    </row>
    <row r="205" spans="11:16" ht="14.45" hidden="1" customHeight="1">
      <c r="K205" s="221">
        <v>47179.957999999999</v>
      </c>
      <c r="N205" s="75" t="s">
        <v>271</v>
      </c>
      <c r="O205" s="75" t="s">
        <v>292</v>
      </c>
      <c r="P205" s="75" t="s">
        <v>293</v>
      </c>
    </row>
    <row r="206" spans="11:16" ht="14.45" hidden="1" customHeight="1">
      <c r="K206" s="221">
        <v>3316.75</v>
      </c>
      <c r="N206" s="75" t="s">
        <v>251</v>
      </c>
      <c r="O206" s="75" t="s">
        <v>400</v>
      </c>
      <c r="P206" s="75" t="s">
        <v>401</v>
      </c>
    </row>
    <row r="207" spans="11:16" ht="14.45" hidden="1" customHeight="1">
      <c r="K207" s="221">
        <v>17631.84</v>
      </c>
      <c r="N207" s="75" t="s">
        <v>402</v>
      </c>
      <c r="O207" s="75" t="s">
        <v>403</v>
      </c>
      <c r="P207" s="75" t="s">
        <v>404</v>
      </c>
    </row>
    <row r="208" spans="11:16" ht="14.45" hidden="1" customHeight="1">
      <c r="K208" s="221">
        <v>32154.228999999999</v>
      </c>
      <c r="N208" s="75" t="s">
        <v>405</v>
      </c>
      <c r="O208" s="75" t="s">
        <v>406</v>
      </c>
      <c r="P208" s="75" t="s">
        <v>407</v>
      </c>
    </row>
    <row r="209" spans="11:16" ht="14.45" hidden="1" customHeight="1">
      <c r="K209" s="221">
        <v>7684.5069999999996</v>
      </c>
      <c r="N209" s="75" t="s">
        <v>408</v>
      </c>
      <c r="O209" s="75" t="s">
        <v>409</v>
      </c>
      <c r="P209" s="75" t="s">
        <v>410</v>
      </c>
    </row>
    <row r="210" spans="11:16" ht="14.45" hidden="1" customHeight="1">
      <c r="K210" s="221">
        <v>110390.072</v>
      </c>
      <c r="N210" s="75" t="s">
        <v>294</v>
      </c>
      <c r="O210" s="75" t="s">
        <v>295</v>
      </c>
      <c r="P210" s="75" t="s">
        <v>296</v>
      </c>
    </row>
    <row r="211" spans="11:16" ht="14.45" hidden="1" customHeight="1">
      <c r="K211" s="221">
        <v>4930.99</v>
      </c>
      <c r="N211" s="75" t="s">
        <v>294</v>
      </c>
      <c r="O211" s="75" t="s">
        <v>295</v>
      </c>
      <c r="P211" s="75" t="s">
        <v>297</v>
      </c>
    </row>
    <row r="212" spans="11:16" ht="14.45" hidden="1" customHeight="1">
      <c r="K212" s="221">
        <v>7108.9430000000002</v>
      </c>
      <c r="N212" s="75" t="s">
        <v>271</v>
      </c>
      <c r="O212" s="75" t="s">
        <v>298</v>
      </c>
      <c r="P212" s="75" t="s">
        <v>411</v>
      </c>
    </row>
    <row r="213" spans="11:16" ht="14.45" hidden="1" customHeight="1">
      <c r="K213" s="221">
        <v>49022.422999999995</v>
      </c>
      <c r="N213" s="75" t="s">
        <v>412</v>
      </c>
      <c r="O213" s="75" t="s">
        <v>413</v>
      </c>
      <c r="P213" s="75" t="s">
        <v>414</v>
      </c>
    </row>
    <row r="214" spans="11:16" ht="14.45" hidden="1" customHeight="1">
      <c r="K214" s="221">
        <v>5559.8449999999993</v>
      </c>
      <c r="N214" s="75" t="s">
        <v>412</v>
      </c>
      <c r="O214" s="75" t="s">
        <v>415</v>
      </c>
      <c r="P214" s="75" t="s">
        <v>416</v>
      </c>
    </row>
    <row r="215" spans="11:16" ht="14.45" hidden="1" customHeight="1">
      <c r="K215" s="221">
        <v>256911.57</v>
      </c>
      <c r="N215" s="75" t="s">
        <v>412</v>
      </c>
      <c r="O215" s="75" t="s">
        <v>417</v>
      </c>
      <c r="P215" s="75" t="s">
        <v>418</v>
      </c>
    </row>
    <row r="216" spans="11:16" ht="14.45" hidden="1" customHeight="1">
      <c r="K216" s="221">
        <v>0</v>
      </c>
      <c r="N216" s="75" t="s">
        <v>160</v>
      </c>
      <c r="O216" s="75" t="s">
        <v>419</v>
      </c>
      <c r="P216" s="75" t="s">
        <v>420</v>
      </c>
    </row>
    <row r="217" spans="11:16" ht="14.45" hidden="1" customHeight="1">
      <c r="K217" s="221">
        <v>15774.462</v>
      </c>
      <c r="N217" s="75" t="s">
        <v>299</v>
      </c>
      <c r="O217" s="75" t="s">
        <v>300</v>
      </c>
      <c r="P217" s="75" t="s">
        <v>301</v>
      </c>
    </row>
    <row r="218" spans="11:16" ht="14.45" hidden="1" customHeight="1">
      <c r="K218" s="221">
        <v>64306.974000000002</v>
      </c>
      <c r="N218" s="75" t="s">
        <v>302</v>
      </c>
      <c r="O218" s="75" t="s">
        <v>303</v>
      </c>
      <c r="P218" s="75" t="s">
        <v>304</v>
      </c>
    </row>
    <row r="219" spans="11:16" ht="14.45" hidden="1" customHeight="1">
      <c r="K219" s="221">
        <v>16890.546999999999</v>
      </c>
      <c r="N219" s="75" t="s">
        <v>302</v>
      </c>
      <c r="O219" s="75" t="s">
        <v>421</v>
      </c>
      <c r="P219" s="75" t="s">
        <v>422</v>
      </c>
    </row>
    <row r="220" spans="11:16" ht="14.45" hidden="1" customHeight="1">
      <c r="K220" s="221">
        <v>23794.073</v>
      </c>
      <c r="N220" s="75" t="s">
        <v>423</v>
      </c>
      <c r="O220" s="75" t="s">
        <v>424</v>
      </c>
      <c r="P220" s="75" t="s">
        <v>425</v>
      </c>
    </row>
    <row r="221" spans="11:16" ht="14.45" hidden="1" customHeight="1">
      <c r="K221" s="221">
        <v>287.7489999999998</v>
      </c>
      <c r="N221" s="75" t="s">
        <v>305</v>
      </c>
      <c r="O221" s="75" t="s">
        <v>306</v>
      </c>
      <c r="P221" s="75" t="s">
        <v>307</v>
      </c>
    </row>
    <row r="222" spans="11:16" ht="14.45" hidden="1" customHeight="1">
      <c r="K222" s="221">
        <v>23569.652000000002</v>
      </c>
      <c r="N222" s="75" t="s">
        <v>328</v>
      </c>
      <c r="O222" s="75" t="s">
        <v>426</v>
      </c>
      <c r="P222" s="75" t="s">
        <v>427</v>
      </c>
    </row>
    <row r="223" spans="11:16" ht="14.45" hidden="1" customHeight="1">
      <c r="K223" s="221">
        <v>26381.839</v>
      </c>
      <c r="N223" s="75" t="s">
        <v>308</v>
      </c>
      <c r="O223" s="75" t="s">
        <v>428</v>
      </c>
      <c r="P223" s="75" t="s">
        <v>429</v>
      </c>
    </row>
    <row r="224" spans="11:16" ht="14.45" hidden="1" customHeight="1">
      <c r="K224" s="221">
        <v>26115.008999999998</v>
      </c>
      <c r="N224" s="75" t="s">
        <v>309</v>
      </c>
      <c r="O224" s="75" t="s">
        <v>430</v>
      </c>
      <c r="P224" s="75" t="s">
        <v>431</v>
      </c>
    </row>
    <row r="225" spans="11:16" ht="14.45" hidden="1" customHeight="1">
      <c r="K225" s="221">
        <v>41124.377999999997</v>
      </c>
      <c r="N225" s="75" t="s">
        <v>432</v>
      </c>
      <c r="O225" s="75" t="s">
        <v>433</v>
      </c>
      <c r="P225" s="75" t="s">
        <v>434</v>
      </c>
    </row>
    <row r="226" spans="11:16" ht="14.45" hidden="1" customHeight="1">
      <c r="K226" s="221">
        <v>1865.0909999999999</v>
      </c>
      <c r="N226" s="75" t="s">
        <v>294</v>
      </c>
      <c r="O226" s="75" t="s">
        <v>435</v>
      </c>
      <c r="P226" s="75" t="s">
        <v>436</v>
      </c>
    </row>
    <row r="227" spans="11:16" ht="14.45" hidden="1" customHeight="1">
      <c r="K227" s="221">
        <v>4563.848</v>
      </c>
      <c r="N227" s="75" t="s">
        <v>294</v>
      </c>
      <c r="O227" s="75" t="s">
        <v>435</v>
      </c>
      <c r="P227" s="75" t="s">
        <v>437</v>
      </c>
    </row>
    <row r="228" spans="11:16" ht="14.45" hidden="1" customHeight="1">
      <c r="K228" s="221">
        <v>46357.546000000002</v>
      </c>
      <c r="N228" s="75" t="s">
        <v>294</v>
      </c>
      <c r="O228" s="75" t="s">
        <v>435</v>
      </c>
      <c r="P228" s="75" t="s">
        <v>438</v>
      </c>
    </row>
    <row r="229" spans="11:16" ht="14.45" hidden="1" customHeight="1">
      <c r="K229" s="221">
        <v>5069.8180000000002</v>
      </c>
      <c r="N229" s="75" t="s">
        <v>310</v>
      </c>
      <c r="O229" s="75" t="s">
        <v>311</v>
      </c>
      <c r="P229" s="75" t="s">
        <v>312</v>
      </c>
    </row>
    <row r="230" spans="11:16" ht="14.45" hidden="1" customHeight="1">
      <c r="K230" s="221">
        <v>113101.16100000001</v>
      </c>
      <c r="N230" s="75" t="s">
        <v>294</v>
      </c>
      <c r="O230" s="75" t="s">
        <v>313</v>
      </c>
      <c r="P230" s="75" t="s">
        <v>314</v>
      </c>
    </row>
    <row r="231" spans="11:16" ht="14.45" hidden="1" customHeight="1">
      <c r="K231" s="221">
        <v>9950.2489999999998</v>
      </c>
      <c r="N231" s="75" t="s">
        <v>329</v>
      </c>
      <c r="O231" s="75" t="s">
        <v>439</v>
      </c>
      <c r="P231" s="75" t="s">
        <v>440</v>
      </c>
    </row>
    <row r="232" spans="11:16" ht="14.45" hidden="1" customHeight="1">
      <c r="K232" s="221">
        <v>5431.1769999999997</v>
      </c>
      <c r="N232" s="75" t="s">
        <v>251</v>
      </c>
      <c r="O232" s="75" t="s">
        <v>441</v>
      </c>
      <c r="P232" s="75" t="s">
        <v>442</v>
      </c>
    </row>
    <row r="233" spans="11:16" ht="14.45" hidden="1" customHeight="1">
      <c r="K233" s="221">
        <v>11401.326999999999</v>
      </c>
      <c r="N233" s="75" t="s">
        <v>251</v>
      </c>
      <c r="O233" s="75" t="s">
        <v>443</v>
      </c>
      <c r="P233" s="75" t="s">
        <v>444</v>
      </c>
    </row>
    <row r="234" spans="11:16" ht="14.45" hidden="1" customHeight="1">
      <c r="K234" s="221">
        <v>9275.4560000000001</v>
      </c>
      <c r="N234" s="75" t="s">
        <v>251</v>
      </c>
      <c r="O234" s="75" t="s">
        <v>441</v>
      </c>
      <c r="P234" s="75" t="s">
        <v>445</v>
      </c>
    </row>
    <row r="235" spans="11:16" ht="14.45" hidden="1" customHeight="1">
      <c r="K235" s="221">
        <v>105927.031</v>
      </c>
      <c r="N235" s="75" t="s">
        <v>251</v>
      </c>
      <c r="O235" s="75" t="s">
        <v>446</v>
      </c>
      <c r="P235" s="75" t="s">
        <v>447</v>
      </c>
    </row>
    <row r="236" spans="11:16" ht="14.45" hidden="1" customHeight="1">
      <c r="K236" s="221">
        <v>34399.667999999998</v>
      </c>
      <c r="N236" s="75" t="s">
        <v>251</v>
      </c>
      <c r="O236" s="75" t="s">
        <v>448</v>
      </c>
      <c r="P236" s="75" t="s">
        <v>449</v>
      </c>
    </row>
    <row r="237" spans="11:16" ht="14.45" hidden="1" customHeight="1">
      <c r="K237" s="221">
        <v>95149.254000000001</v>
      </c>
      <c r="N237" s="75" t="s">
        <v>315</v>
      </c>
      <c r="O237" s="75" t="s">
        <v>316</v>
      </c>
      <c r="P237" s="75" t="s">
        <v>317</v>
      </c>
    </row>
    <row r="238" spans="11:16" ht="14.45" hidden="1" customHeight="1">
      <c r="K238" s="221">
        <v>13805.97</v>
      </c>
      <c r="N238" s="75" t="s">
        <v>315</v>
      </c>
      <c r="O238" s="75" t="s">
        <v>450</v>
      </c>
      <c r="P238" s="75" t="s">
        <v>451</v>
      </c>
    </row>
    <row r="239" spans="11:16" ht="14.45" hidden="1" customHeight="1">
      <c r="K239" s="221">
        <v>3498.1350000000002</v>
      </c>
      <c r="N239" s="75" t="s">
        <v>315</v>
      </c>
      <c r="O239" s="75" t="s">
        <v>316</v>
      </c>
      <c r="P239" s="75" t="s">
        <v>318</v>
      </c>
    </row>
    <row r="240" spans="11:16" ht="14.45" hidden="1" customHeight="1">
      <c r="K240" s="221">
        <v>6115.2569999999996</v>
      </c>
      <c r="N240" s="75" t="s">
        <v>315</v>
      </c>
      <c r="O240" s="75" t="s">
        <v>319</v>
      </c>
      <c r="P240" s="75" t="s">
        <v>320</v>
      </c>
    </row>
    <row r="241" spans="7:16" ht="14.45" hidden="1" customHeight="1">
      <c r="K241" s="221">
        <v>6529.8509999999997</v>
      </c>
      <c r="N241" s="75" t="s">
        <v>315</v>
      </c>
      <c r="O241" s="75" t="s">
        <v>316</v>
      </c>
      <c r="P241" s="75" t="s">
        <v>321</v>
      </c>
    </row>
    <row r="242" spans="7:16" ht="14.45" hidden="1" customHeight="1">
      <c r="K242" s="221">
        <v>17526.534</v>
      </c>
      <c r="N242" s="75" t="s">
        <v>322</v>
      </c>
      <c r="O242" s="75" t="s">
        <v>323</v>
      </c>
      <c r="P242" s="75" t="s">
        <v>324</v>
      </c>
    </row>
    <row r="243" spans="7:16" ht="14.45" hidden="1" customHeight="1">
      <c r="K243" s="221">
        <v>156537.18799999999</v>
      </c>
      <c r="N243" s="75" t="s">
        <v>271</v>
      </c>
      <c r="O243" s="75" t="s">
        <v>325</v>
      </c>
      <c r="P243" s="75" t="s">
        <v>326</v>
      </c>
    </row>
    <row r="244" spans="7:16" ht="14.45" hidden="1" customHeight="1">
      <c r="K244" s="221">
        <v>21990.05</v>
      </c>
      <c r="N244" s="75" t="s">
        <v>452</v>
      </c>
      <c r="O244" s="75" t="s">
        <v>453</v>
      </c>
      <c r="P244" s="75" t="s">
        <v>454</v>
      </c>
    </row>
    <row r="245" spans="7:16" ht="14.45" hidden="1" customHeight="1">
      <c r="K245" s="221">
        <v>6882.2549999999992</v>
      </c>
      <c r="N245" s="75" t="s">
        <v>330</v>
      </c>
      <c r="O245" s="75" t="s">
        <v>455</v>
      </c>
      <c r="P245" s="75" t="s">
        <v>456</v>
      </c>
    </row>
    <row r="246" spans="7:16" ht="14.45" hidden="1" customHeight="1">
      <c r="K246" s="221">
        <v>17447.098000000002</v>
      </c>
      <c r="N246" s="75" t="s">
        <v>457</v>
      </c>
      <c r="O246" s="75" t="s">
        <v>458</v>
      </c>
      <c r="P246" s="75" t="s">
        <v>459</v>
      </c>
    </row>
    <row r="247" spans="7:16" ht="14.45" hidden="1" customHeight="1">
      <c r="K247" s="221">
        <v>16038.307999999999</v>
      </c>
      <c r="N247" s="75" t="s">
        <v>457</v>
      </c>
      <c r="O247" s="75" t="s">
        <v>460</v>
      </c>
      <c r="P247" s="75" t="s">
        <v>461</v>
      </c>
    </row>
    <row r="248" spans="7:16" ht="14.45" hidden="1" customHeight="1">
      <c r="K248" s="221">
        <v>58681.436000000002</v>
      </c>
      <c r="N248" s="75" t="s">
        <v>457</v>
      </c>
      <c r="O248" s="75" t="s">
        <v>462</v>
      </c>
      <c r="P248" s="75" t="s">
        <v>463</v>
      </c>
    </row>
    <row r="249" spans="7:16" ht="14.45" hidden="1" customHeight="1">
      <c r="K249" s="221">
        <v>17643.448999999997</v>
      </c>
      <c r="N249" s="75" t="s">
        <v>457</v>
      </c>
      <c r="O249" s="75" t="s">
        <v>464</v>
      </c>
      <c r="P249" s="75" t="s">
        <v>465</v>
      </c>
    </row>
    <row r="250" spans="7:16" ht="14.45" hidden="1" customHeight="1">
      <c r="K250" s="221">
        <v>4104.4780000000001</v>
      </c>
      <c r="N250" s="75" t="s">
        <v>457</v>
      </c>
      <c r="O250" s="75" t="s">
        <v>466</v>
      </c>
      <c r="P250" s="75" t="s">
        <v>467</v>
      </c>
    </row>
    <row r="251" spans="7:16" ht="14.45" hidden="1" customHeight="1">
      <c r="K251" s="221">
        <v>32504.146000000001</v>
      </c>
      <c r="N251" s="75" t="s">
        <v>468</v>
      </c>
      <c r="O251" s="75" t="s">
        <v>469</v>
      </c>
      <c r="P251" s="75" t="s">
        <v>470</v>
      </c>
    </row>
    <row r="252" spans="7:16" ht="15" hidden="1" customHeight="1">
      <c r="K252" s="227">
        <v>10259201.659999996</v>
      </c>
      <c r="N252" s="228"/>
      <c r="O252" s="228"/>
      <c r="P252" s="228" t="s">
        <v>331</v>
      </c>
    </row>
    <row r="253" spans="7:16" ht="15" hidden="1" customHeight="1"/>
    <row r="254" spans="7:16" ht="14.45" hidden="1" customHeight="1"/>
    <row r="255" spans="7:16" ht="14.45" hidden="1" customHeight="1"/>
    <row r="256" spans="7:16" ht="37.5" customHeight="1">
      <c r="G256" s="393" t="s">
        <v>696</v>
      </c>
      <c r="H256" s="393"/>
      <c r="I256" s="393"/>
    </row>
  </sheetData>
  <sheetProtection password="EBA3" sheet="1"/>
  <mergeCells count="18">
    <mergeCell ref="A1:Q1"/>
    <mergeCell ref="A2:Q2"/>
    <mergeCell ref="A3:Q3"/>
    <mergeCell ref="A5:A6"/>
    <mergeCell ref="D5:F5"/>
    <mergeCell ref="G5:I5"/>
    <mergeCell ref="B5:B6"/>
    <mergeCell ref="J5:K5"/>
    <mergeCell ref="C5:C6"/>
    <mergeCell ref="C7:C8"/>
    <mergeCell ref="G256:I256"/>
    <mergeCell ref="M7:M8"/>
    <mergeCell ref="M5:M6"/>
    <mergeCell ref="A7:A8"/>
    <mergeCell ref="B7:B8"/>
    <mergeCell ref="D7:F7"/>
    <mergeCell ref="G7:I7"/>
    <mergeCell ref="J7:L7"/>
  </mergeCells>
  <pageMargins left="0.25" right="0.25" top="0.75" bottom="0.75" header="0.3" footer="0.3"/>
  <pageSetup scale="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L411"/>
  <sheetViews>
    <sheetView workbookViewId="0">
      <selection activeCell="E10" sqref="E10"/>
    </sheetView>
  </sheetViews>
  <sheetFormatPr defaultColWidth="9.140625" defaultRowHeight="15"/>
  <cols>
    <col min="1" max="1" width="6.140625" style="32" bestFit="1" customWidth="1"/>
    <col min="2" max="2" width="17.28515625" style="32" bestFit="1" customWidth="1"/>
    <col min="3" max="3" width="19" style="32" customWidth="1"/>
    <col min="4" max="4" width="10.5703125" style="32" bestFit="1" customWidth="1"/>
    <col min="5" max="5" width="13.85546875" style="32" bestFit="1" customWidth="1"/>
    <col min="6" max="6" width="23.7109375" style="32" bestFit="1" customWidth="1"/>
    <col min="7" max="7" width="20" style="32" bestFit="1" customWidth="1"/>
    <col min="8" max="8" width="17" style="32" bestFit="1" customWidth="1"/>
    <col min="9" max="9" width="4.7109375" style="32" bestFit="1" customWidth="1"/>
    <col min="10" max="10" width="23.7109375" style="32" bestFit="1" customWidth="1"/>
    <col min="11" max="11" width="4.7109375" style="32" bestFit="1" customWidth="1"/>
    <col min="12" max="12" width="20" style="32" bestFit="1" customWidth="1"/>
    <col min="13" max="16384" width="9.140625" style="32"/>
  </cols>
  <sheetData>
    <row r="1" spans="1:12" ht="15.75">
      <c r="A1" s="411" t="str">
        <f>CONCATENATE("FIXED ASSET REGISTER- ", Summary!D8," ")</f>
        <v xml:space="preserve">FIXED ASSET REGISTER-  </v>
      </c>
      <c r="B1" s="411"/>
      <c r="C1" s="411"/>
      <c r="D1" s="411"/>
      <c r="E1" s="411"/>
      <c r="F1" s="411"/>
      <c r="I1" s="201"/>
      <c r="J1" s="201"/>
      <c r="K1" s="201"/>
      <c r="L1" s="201"/>
    </row>
    <row r="2" spans="1:12" ht="15.75">
      <c r="A2" s="70"/>
      <c r="B2" s="280" t="s">
        <v>843</v>
      </c>
      <c r="C2" s="279" t="str">
        <f>Summary!D7</f>
        <v>31/12/2024</v>
      </c>
      <c r="D2" s="70"/>
      <c r="E2" s="70"/>
      <c r="F2" s="70"/>
      <c r="G2" s="70"/>
      <c r="H2" s="70"/>
      <c r="I2" s="70"/>
      <c r="J2" s="70"/>
      <c r="K2" s="70"/>
      <c r="L2" s="70"/>
    </row>
    <row r="3" spans="1:12" ht="15.75">
      <c r="A3" s="70"/>
      <c r="B3" s="280"/>
      <c r="C3" s="279"/>
      <c r="D3" s="70"/>
      <c r="E3" s="70"/>
      <c r="F3" s="70"/>
      <c r="G3" s="70"/>
      <c r="H3" s="70"/>
      <c r="I3" s="70"/>
      <c r="J3" s="70"/>
      <c r="K3" s="70"/>
      <c r="L3" s="70"/>
    </row>
    <row r="4" spans="1:12" ht="15.75">
      <c r="A4" s="33" t="s">
        <v>473</v>
      </c>
      <c r="B4" s="33" t="s">
        <v>474</v>
      </c>
      <c r="C4" s="33" t="s">
        <v>475</v>
      </c>
      <c r="D4" s="33" t="s">
        <v>476</v>
      </c>
      <c r="E4" s="33" t="s">
        <v>477</v>
      </c>
    </row>
    <row r="5" spans="1:12" ht="15.75">
      <c r="A5" s="33" t="s">
        <v>478</v>
      </c>
      <c r="B5" s="34"/>
      <c r="C5" s="33" t="s">
        <v>479</v>
      </c>
      <c r="D5" s="34"/>
      <c r="E5" s="35" t="s">
        <v>577</v>
      </c>
    </row>
    <row r="6" spans="1:12" ht="15.75">
      <c r="A6" s="33" t="s">
        <v>573</v>
      </c>
      <c r="B6" s="33" t="s">
        <v>574</v>
      </c>
      <c r="C6" s="33" t="s">
        <v>575</v>
      </c>
      <c r="D6" s="33" t="s">
        <v>576</v>
      </c>
      <c r="E6" s="33" t="s">
        <v>578</v>
      </c>
    </row>
    <row r="7" spans="1:12" ht="15.75">
      <c r="A7" s="34"/>
      <c r="B7" s="34"/>
      <c r="C7" s="34"/>
      <c r="D7" s="34"/>
      <c r="E7" s="35"/>
    </row>
    <row r="8" spans="1:12" s="212" customFormat="1" ht="15.75">
      <c r="A8" s="277">
        <v>1</v>
      </c>
      <c r="B8" s="245"/>
      <c r="C8" s="246"/>
      <c r="D8" s="248">
        <v>0</v>
      </c>
      <c r="E8" s="248">
        <v>0</v>
      </c>
    </row>
    <row r="9" spans="1:12" s="212" customFormat="1" ht="15.75">
      <c r="A9" s="278">
        <v>2</v>
      </c>
      <c r="B9" s="250"/>
      <c r="C9" s="251"/>
      <c r="D9" s="248">
        <v>0</v>
      </c>
      <c r="E9" s="248">
        <v>0</v>
      </c>
    </row>
    <row r="10" spans="1:12" s="212" customFormat="1" ht="15.75">
      <c r="A10" s="278">
        <v>3</v>
      </c>
      <c r="B10" s="250"/>
      <c r="C10" s="251"/>
      <c r="D10" s="248">
        <v>0</v>
      </c>
      <c r="E10" s="248">
        <v>0</v>
      </c>
    </row>
    <row r="11" spans="1:12" s="212" customFormat="1" ht="15.75">
      <c r="A11" s="278">
        <v>4</v>
      </c>
      <c r="B11" s="250"/>
      <c r="C11" s="251"/>
      <c r="D11" s="248">
        <v>0</v>
      </c>
      <c r="E11" s="248">
        <v>0</v>
      </c>
    </row>
    <row r="12" spans="1:12" s="212" customFormat="1" ht="15.75">
      <c r="A12" s="278">
        <v>5</v>
      </c>
      <c r="B12" s="250"/>
      <c r="C12" s="251"/>
      <c r="D12" s="248">
        <v>0</v>
      </c>
      <c r="E12" s="248">
        <v>0</v>
      </c>
    </row>
    <row r="13" spans="1:12" s="212" customFormat="1" ht="15.75">
      <c r="A13" s="278">
        <v>6</v>
      </c>
      <c r="B13" s="250"/>
      <c r="C13" s="251"/>
      <c r="D13" s="248">
        <v>0</v>
      </c>
      <c r="E13" s="248">
        <v>0</v>
      </c>
    </row>
    <row r="14" spans="1:12" s="212" customFormat="1" ht="15.75">
      <c r="A14" s="278">
        <v>7</v>
      </c>
      <c r="B14" s="250"/>
      <c r="C14" s="251"/>
      <c r="D14" s="248">
        <v>0</v>
      </c>
      <c r="E14" s="248">
        <v>0</v>
      </c>
    </row>
    <row r="15" spans="1:12" s="212" customFormat="1" ht="15.75">
      <c r="A15" s="278">
        <v>8</v>
      </c>
      <c r="B15" s="250"/>
      <c r="C15" s="251"/>
      <c r="D15" s="248">
        <v>0</v>
      </c>
      <c r="E15" s="248">
        <v>0</v>
      </c>
    </row>
    <row r="16" spans="1:12" s="212" customFormat="1" ht="15.75">
      <c r="A16" s="278">
        <v>9</v>
      </c>
      <c r="B16" s="250"/>
      <c r="C16" s="251"/>
      <c r="D16" s="248">
        <v>0</v>
      </c>
      <c r="E16" s="248">
        <v>0</v>
      </c>
    </row>
    <row r="17" spans="1:5" s="212" customFormat="1" ht="15.75">
      <c r="A17" s="278">
        <v>10</v>
      </c>
      <c r="B17" s="250"/>
      <c r="C17" s="251"/>
      <c r="D17" s="248">
        <v>0</v>
      </c>
      <c r="E17" s="248">
        <v>0</v>
      </c>
    </row>
    <row r="18" spans="1:5" s="212" customFormat="1" ht="15.75">
      <c r="A18" s="278">
        <v>11</v>
      </c>
      <c r="B18" s="250"/>
      <c r="C18" s="251"/>
      <c r="D18" s="248">
        <v>0</v>
      </c>
      <c r="E18" s="248">
        <v>0</v>
      </c>
    </row>
    <row r="19" spans="1:5" s="212" customFormat="1" ht="15.75">
      <c r="A19" s="278">
        <v>12</v>
      </c>
      <c r="B19" s="250"/>
      <c r="C19" s="251"/>
      <c r="D19" s="248">
        <v>0</v>
      </c>
      <c r="E19" s="248">
        <v>0</v>
      </c>
    </row>
    <row r="20" spans="1:5" s="212" customFormat="1" ht="15.75">
      <c r="A20" s="278">
        <v>13</v>
      </c>
      <c r="B20" s="250"/>
      <c r="C20" s="251"/>
      <c r="D20" s="248">
        <v>0</v>
      </c>
      <c r="E20" s="248">
        <v>0</v>
      </c>
    </row>
    <row r="21" spans="1:5" s="212" customFormat="1" ht="15.75">
      <c r="A21" s="278">
        <v>14</v>
      </c>
      <c r="B21" s="250"/>
      <c r="C21" s="251"/>
      <c r="D21" s="248">
        <v>0</v>
      </c>
      <c r="E21" s="248">
        <v>0</v>
      </c>
    </row>
    <row r="22" spans="1:5" s="212" customFormat="1" ht="15.75">
      <c r="A22" s="278">
        <v>15</v>
      </c>
      <c r="B22" s="250"/>
      <c r="C22" s="251"/>
      <c r="D22" s="248">
        <v>0</v>
      </c>
      <c r="E22" s="248">
        <v>0</v>
      </c>
    </row>
    <row r="23" spans="1:5" s="212" customFormat="1" ht="15.75">
      <c r="A23" s="278">
        <v>16</v>
      </c>
      <c r="B23" s="250"/>
      <c r="C23" s="251"/>
      <c r="D23" s="248">
        <v>0</v>
      </c>
      <c r="E23" s="248">
        <v>0</v>
      </c>
    </row>
    <row r="24" spans="1:5" s="212" customFormat="1" ht="15.75">
      <c r="A24" s="278">
        <v>17</v>
      </c>
      <c r="B24" s="250"/>
      <c r="C24" s="251"/>
      <c r="D24" s="248">
        <v>0</v>
      </c>
      <c r="E24" s="248">
        <v>0</v>
      </c>
    </row>
    <row r="25" spans="1:5" s="212" customFormat="1" ht="15.75">
      <c r="A25" s="278">
        <v>18</v>
      </c>
      <c r="B25" s="252"/>
      <c r="C25" s="251"/>
      <c r="D25" s="248">
        <v>0</v>
      </c>
      <c r="E25" s="248">
        <v>0</v>
      </c>
    </row>
    <row r="26" spans="1:5" s="212" customFormat="1" ht="15.75">
      <c r="A26" s="278">
        <v>19</v>
      </c>
      <c r="B26" s="253"/>
      <c r="C26" s="251"/>
      <c r="D26" s="248">
        <v>0</v>
      </c>
      <c r="E26" s="248">
        <v>0</v>
      </c>
    </row>
    <row r="27" spans="1:5" s="212" customFormat="1" ht="15.75">
      <c r="A27" s="278">
        <v>20</v>
      </c>
      <c r="B27" s="253"/>
      <c r="C27" s="251"/>
      <c r="D27" s="248">
        <v>0</v>
      </c>
      <c r="E27" s="248">
        <v>0</v>
      </c>
    </row>
    <row r="28" spans="1:5" s="212" customFormat="1" ht="15.75">
      <c r="A28" s="278">
        <v>21</v>
      </c>
      <c r="B28" s="253"/>
      <c r="C28" s="251"/>
      <c r="D28" s="248">
        <v>0</v>
      </c>
      <c r="E28" s="248">
        <v>0</v>
      </c>
    </row>
    <row r="29" spans="1:5" s="212" customFormat="1" ht="15.75">
      <c r="A29" s="278">
        <v>22</v>
      </c>
      <c r="B29" s="253"/>
      <c r="C29" s="251"/>
      <c r="D29" s="248">
        <v>0</v>
      </c>
      <c r="E29" s="248">
        <v>0</v>
      </c>
    </row>
    <row r="30" spans="1:5" s="212" customFormat="1" ht="15.75">
      <c r="A30" s="278">
        <v>23</v>
      </c>
      <c r="B30" s="253"/>
      <c r="C30" s="251"/>
      <c r="D30" s="248">
        <v>0</v>
      </c>
      <c r="E30" s="248">
        <v>0</v>
      </c>
    </row>
    <row r="31" spans="1:5" s="212" customFormat="1" ht="15.75">
      <c r="A31" s="278">
        <v>24</v>
      </c>
      <c r="B31" s="254"/>
      <c r="C31" s="251"/>
      <c r="D31" s="248">
        <v>0</v>
      </c>
      <c r="E31" s="248">
        <v>0</v>
      </c>
    </row>
    <row r="32" spans="1:5" s="212" customFormat="1" ht="15.75">
      <c r="A32" s="278">
        <v>25</v>
      </c>
      <c r="B32" s="254"/>
      <c r="C32" s="251"/>
      <c r="D32" s="248">
        <v>0</v>
      </c>
      <c r="E32" s="248">
        <v>0</v>
      </c>
    </row>
    <row r="33" spans="1:5" s="212" customFormat="1" ht="15.75">
      <c r="A33" s="278">
        <v>26</v>
      </c>
      <c r="B33" s="254"/>
      <c r="C33" s="251"/>
      <c r="D33" s="248">
        <v>0</v>
      </c>
      <c r="E33" s="248">
        <v>0</v>
      </c>
    </row>
    <row r="34" spans="1:5" s="212" customFormat="1" ht="15.75">
      <c r="A34" s="278">
        <v>27</v>
      </c>
      <c r="B34" s="254"/>
      <c r="C34" s="251"/>
      <c r="D34" s="248">
        <v>0</v>
      </c>
      <c r="E34" s="248">
        <v>0</v>
      </c>
    </row>
    <row r="35" spans="1:5" s="212" customFormat="1" ht="15.75">
      <c r="A35" s="278">
        <v>28</v>
      </c>
      <c r="B35" s="254"/>
      <c r="C35" s="251"/>
      <c r="D35" s="248">
        <v>0</v>
      </c>
      <c r="E35" s="248">
        <v>0</v>
      </c>
    </row>
    <row r="36" spans="1:5" s="212" customFormat="1" ht="15.75">
      <c r="A36" s="278">
        <v>29</v>
      </c>
      <c r="B36" s="254"/>
      <c r="C36" s="251"/>
      <c r="D36" s="248">
        <v>0</v>
      </c>
      <c r="E36" s="248">
        <v>0</v>
      </c>
    </row>
    <row r="37" spans="1:5" s="212" customFormat="1" ht="15.75">
      <c r="A37" s="278">
        <v>30</v>
      </c>
      <c r="B37" s="254"/>
      <c r="C37" s="251"/>
      <c r="D37" s="248">
        <v>0</v>
      </c>
      <c r="E37" s="248">
        <v>0</v>
      </c>
    </row>
    <row r="38" spans="1:5" s="212" customFormat="1" ht="15.75">
      <c r="A38" s="278">
        <v>31</v>
      </c>
      <c r="B38" s="254"/>
      <c r="C38" s="251"/>
      <c r="D38" s="248">
        <v>0</v>
      </c>
      <c r="E38" s="248">
        <v>0</v>
      </c>
    </row>
    <row r="39" spans="1:5" s="212" customFormat="1" ht="15.75">
      <c r="A39" s="278">
        <v>32</v>
      </c>
      <c r="B39" s="254"/>
      <c r="C39" s="251"/>
      <c r="D39" s="248">
        <v>0</v>
      </c>
      <c r="E39" s="248">
        <v>0</v>
      </c>
    </row>
    <row r="40" spans="1:5" s="212" customFormat="1" ht="15.75">
      <c r="A40" s="278">
        <v>33</v>
      </c>
      <c r="B40" s="254"/>
      <c r="C40" s="251"/>
      <c r="D40" s="248">
        <v>0</v>
      </c>
      <c r="E40" s="248">
        <v>0</v>
      </c>
    </row>
    <row r="41" spans="1:5" s="212" customFormat="1" ht="15.75">
      <c r="A41" s="278">
        <v>34</v>
      </c>
      <c r="B41" s="254"/>
      <c r="C41" s="251"/>
      <c r="D41" s="248">
        <v>0</v>
      </c>
      <c r="E41" s="248">
        <v>0</v>
      </c>
    </row>
    <row r="42" spans="1:5" s="212" customFormat="1" ht="15.75">
      <c r="A42" s="278">
        <v>35</v>
      </c>
      <c r="B42" s="254"/>
      <c r="C42" s="251"/>
      <c r="D42" s="248">
        <v>0</v>
      </c>
      <c r="E42" s="248">
        <v>0</v>
      </c>
    </row>
    <row r="43" spans="1:5" s="212" customFormat="1" ht="15.75">
      <c r="A43" s="278">
        <v>36</v>
      </c>
      <c r="B43" s="254"/>
      <c r="C43" s="251"/>
      <c r="D43" s="248">
        <v>0</v>
      </c>
      <c r="E43" s="248">
        <v>0</v>
      </c>
    </row>
    <row r="44" spans="1:5" s="212" customFormat="1" ht="15.75">
      <c r="A44" s="278">
        <v>37</v>
      </c>
      <c r="B44" s="255"/>
      <c r="C44" s="251"/>
      <c r="D44" s="248">
        <v>0</v>
      </c>
      <c r="E44" s="248">
        <v>0</v>
      </c>
    </row>
    <row r="45" spans="1:5" s="212" customFormat="1" ht="15.75">
      <c r="A45" s="278">
        <v>38</v>
      </c>
      <c r="B45" s="255"/>
      <c r="C45" s="251"/>
      <c r="D45" s="248">
        <v>0</v>
      </c>
      <c r="E45" s="248">
        <v>0</v>
      </c>
    </row>
    <row r="46" spans="1:5" s="212" customFormat="1" ht="15.75">
      <c r="A46" s="278">
        <v>39</v>
      </c>
      <c r="B46" s="256"/>
      <c r="C46" s="251"/>
      <c r="D46" s="248">
        <v>0</v>
      </c>
      <c r="E46" s="248">
        <v>0</v>
      </c>
    </row>
    <row r="47" spans="1:5" s="212" customFormat="1" ht="15.75">
      <c r="A47" s="278">
        <v>40</v>
      </c>
      <c r="B47" s="256"/>
      <c r="C47" s="251"/>
      <c r="D47" s="248">
        <v>0</v>
      </c>
      <c r="E47" s="248">
        <v>0</v>
      </c>
    </row>
    <row r="48" spans="1:5" s="212" customFormat="1" ht="15.75">
      <c r="A48" s="278">
        <v>41</v>
      </c>
      <c r="B48" s="256"/>
      <c r="C48" s="251"/>
      <c r="D48" s="248">
        <v>0</v>
      </c>
      <c r="E48" s="248">
        <v>0</v>
      </c>
    </row>
    <row r="49" spans="1:5" s="212" customFormat="1" ht="15.75">
      <c r="A49" s="278">
        <v>42</v>
      </c>
      <c r="B49" s="256"/>
      <c r="C49" s="257"/>
      <c r="D49" s="248">
        <v>0</v>
      </c>
      <c r="E49" s="248">
        <v>0</v>
      </c>
    </row>
    <row r="50" spans="1:5" s="212" customFormat="1" ht="15.75">
      <c r="A50" s="278">
        <v>43</v>
      </c>
      <c r="B50" s="256"/>
      <c r="C50" s="257"/>
      <c r="D50" s="248">
        <v>0</v>
      </c>
      <c r="E50" s="248">
        <v>0</v>
      </c>
    </row>
    <row r="51" spans="1:5" s="212" customFormat="1" ht="15.75">
      <c r="A51" s="278">
        <v>44</v>
      </c>
      <c r="B51" s="256"/>
      <c r="C51" s="257"/>
      <c r="D51" s="248">
        <v>0</v>
      </c>
      <c r="E51" s="248">
        <v>0</v>
      </c>
    </row>
    <row r="52" spans="1:5" s="212" customFormat="1" ht="15.75">
      <c r="A52" s="278">
        <v>45</v>
      </c>
      <c r="B52" s="256"/>
      <c r="C52" s="257"/>
      <c r="D52" s="248">
        <v>0</v>
      </c>
      <c r="E52" s="248">
        <v>0</v>
      </c>
    </row>
    <row r="53" spans="1:5" s="212" customFormat="1" ht="15.75">
      <c r="A53" s="278">
        <v>46</v>
      </c>
      <c r="B53" s="256"/>
      <c r="C53" s="257"/>
      <c r="D53" s="248">
        <v>0</v>
      </c>
      <c r="E53" s="248">
        <v>0</v>
      </c>
    </row>
    <row r="54" spans="1:5" s="212" customFormat="1" ht="15.75">
      <c r="A54" s="278">
        <v>47</v>
      </c>
      <c r="B54" s="256"/>
      <c r="C54" s="257"/>
      <c r="D54" s="248">
        <v>0</v>
      </c>
      <c r="E54" s="248">
        <v>0</v>
      </c>
    </row>
    <row r="55" spans="1:5" s="212" customFormat="1" ht="15.75">
      <c r="A55" s="278">
        <v>48</v>
      </c>
      <c r="B55" s="256"/>
      <c r="C55" s="257"/>
      <c r="D55" s="248">
        <v>0</v>
      </c>
      <c r="E55" s="248">
        <v>0</v>
      </c>
    </row>
    <row r="56" spans="1:5" s="212" customFormat="1" ht="15.75">
      <c r="A56" s="278">
        <v>49</v>
      </c>
      <c r="B56" s="256"/>
      <c r="C56" s="257"/>
      <c r="D56" s="248">
        <v>0</v>
      </c>
      <c r="E56" s="248">
        <v>0</v>
      </c>
    </row>
    <row r="57" spans="1:5" s="212" customFormat="1" ht="15.75">
      <c r="A57" s="278">
        <v>50</v>
      </c>
      <c r="B57" s="256"/>
      <c r="C57" s="257"/>
      <c r="D57" s="248">
        <v>0</v>
      </c>
      <c r="E57" s="248">
        <v>0</v>
      </c>
    </row>
    <row r="58" spans="1:5" s="212" customFormat="1" ht="15.75">
      <c r="A58" s="278">
        <v>51</v>
      </c>
      <c r="B58" s="245"/>
      <c r="C58" s="246"/>
      <c r="D58" s="248">
        <v>0</v>
      </c>
      <c r="E58" s="248">
        <v>0</v>
      </c>
    </row>
    <row r="59" spans="1:5" s="212" customFormat="1" ht="15.75">
      <c r="A59" s="278">
        <v>52</v>
      </c>
      <c r="B59" s="250"/>
      <c r="C59" s="251"/>
      <c r="D59" s="248">
        <v>0</v>
      </c>
      <c r="E59" s="248">
        <v>0</v>
      </c>
    </row>
    <row r="60" spans="1:5" s="212" customFormat="1" ht="15.75">
      <c r="A60" s="278">
        <v>53</v>
      </c>
      <c r="B60" s="250"/>
      <c r="C60" s="251"/>
      <c r="D60" s="248">
        <v>0</v>
      </c>
      <c r="E60" s="248">
        <v>0</v>
      </c>
    </row>
    <row r="61" spans="1:5" s="212" customFormat="1" ht="15.75">
      <c r="A61" s="278">
        <v>54</v>
      </c>
      <c r="B61" s="250"/>
      <c r="C61" s="251"/>
      <c r="D61" s="248">
        <v>0</v>
      </c>
      <c r="E61" s="248">
        <v>0</v>
      </c>
    </row>
    <row r="62" spans="1:5" s="212" customFormat="1" ht="15.75">
      <c r="A62" s="278">
        <v>55</v>
      </c>
      <c r="B62" s="250"/>
      <c r="C62" s="251"/>
      <c r="D62" s="248">
        <v>0</v>
      </c>
      <c r="E62" s="248">
        <v>0</v>
      </c>
    </row>
    <row r="63" spans="1:5" s="212" customFormat="1" ht="15.75">
      <c r="A63" s="278">
        <v>56</v>
      </c>
      <c r="B63" s="250"/>
      <c r="C63" s="251"/>
      <c r="D63" s="248">
        <v>0</v>
      </c>
      <c r="E63" s="248">
        <v>0</v>
      </c>
    </row>
    <row r="64" spans="1:5" s="212" customFormat="1" ht="15.75">
      <c r="A64" s="278">
        <v>57</v>
      </c>
      <c r="B64" s="250"/>
      <c r="C64" s="251"/>
      <c r="D64" s="248">
        <v>0</v>
      </c>
      <c r="E64" s="248">
        <v>0</v>
      </c>
    </row>
    <row r="65" spans="1:5" s="212" customFormat="1" ht="15.75">
      <c r="A65" s="278">
        <v>58</v>
      </c>
      <c r="B65" s="250"/>
      <c r="C65" s="251"/>
      <c r="D65" s="248">
        <v>0</v>
      </c>
      <c r="E65" s="248">
        <v>0</v>
      </c>
    </row>
    <row r="66" spans="1:5" s="212" customFormat="1" ht="15.75">
      <c r="A66" s="278">
        <v>59</v>
      </c>
      <c r="B66" s="250"/>
      <c r="C66" s="251"/>
      <c r="D66" s="248">
        <v>0</v>
      </c>
      <c r="E66" s="248">
        <v>0</v>
      </c>
    </row>
    <row r="67" spans="1:5" s="212" customFormat="1" ht="15.75">
      <c r="A67" s="278">
        <v>60</v>
      </c>
      <c r="B67" s="250"/>
      <c r="C67" s="251"/>
      <c r="D67" s="248">
        <v>0</v>
      </c>
      <c r="E67" s="248">
        <v>0</v>
      </c>
    </row>
    <row r="68" spans="1:5" s="212" customFormat="1" ht="15.75">
      <c r="A68" s="278">
        <v>61</v>
      </c>
      <c r="B68" s="250"/>
      <c r="C68" s="251"/>
      <c r="D68" s="248">
        <v>0</v>
      </c>
      <c r="E68" s="248">
        <v>0</v>
      </c>
    </row>
    <row r="69" spans="1:5" s="212" customFormat="1" ht="15.75">
      <c r="A69" s="278">
        <v>62</v>
      </c>
      <c r="B69" s="250"/>
      <c r="C69" s="251"/>
      <c r="D69" s="248">
        <v>0</v>
      </c>
      <c r="E69" s="248">
        <v>0</v>
      </c>
    </row>
    <row r="70" spans="1:5" s="212" customFormat="1" ht="15.75">
      <c r="A70" s="278">
        <v>63</v>
      </c>
      <c r="B70" s="250"/>
      <c r="C70" s="251"/>
      <c r="D70" s="248">
        <v>0</v>
      </c>
      <c r="E70" s="248">
        <v>0</v>
      </c>
    </row>
    <row r="71" spans="1:5" s="212" customFormat="1" ht="15.75">
      <c r="A71" s="278">
        <v>64</v>
      </c>
      <c r="B71" s="250"/>
      <c r="C71" s="251"/>
      <c r="D71" s="248">
        <v>0</v>
      </c>
      <c r="E71" s="248">
        <v>0</v>
      </c>
    </row>
    <row r="72" spans="1:5" s="212" customFormat="1" ht="15.75">
      <c r="A72" s="278">
        <v>65</v>
      </c>
      <c r="B72" s="250"/>
      <c r="C72" s="251"/>
      <c r="D72" s="248">
        <v>0</v>
      </c>
      <c r="E72" s="248">
        <v>0</v>
      </c>
    </row>
    <row r="73" spans="1:5" s="212" customFormat="1" ht="15.75">
      <c r="A73" s="278">
        <v>66</v>
      </c>
      <c r="B73" s="250"/>
      <c r="C73" s="251"/>
      <c r="D73" s="248">
        <v>0</v>
      </c>
      <c r="E73" s="248">
        <v>0</v>
      </c>
    </row>
    <row r="74" spans="1:5" s="212" customFormat="1" ht="15.75">
      <c r="A74" s="278">
        <v>67</v>
      </c>
      <c r="B74" s="250"/>
      <c r="C74" s="251"/>
      <c r="D74" s="248">
        <v>0</v>
      </c>
      <c r="E74" s="248">
        <v>0</v>
      </c>
    </row>
    <row r="75" spans="1:5" s="212" customFormat="1" ht="15.75">
      <c r="A75" s="278">
        <v>68</v>
      </c>
      <c r="B75" s="252"/>
      <c r="C75" s="251"/>
      <c r="D75" s="248">
        <v>0</v>
      </c>
      <c r="E75" s="248">
        <v>0</v>
      </c>
    </row>
    <row r="76" spans="1:5" s="212" customFormat="1" ht="15.75">
      <c r="A76" s="278">
        <v>69</v>
      </c>
      <c r="B76" s="253"/>
      <c r="C76" s="251"/>
      <c r="D76" s="248">
        <v>0</v>
      </c>
      <c r="E76" s="248">
        <v>0</v>
      </c>
    </row>
    <row r="77" spans="1:5" s="212" customFormat="1" ht="15.75">
      <c r="A77" s="278">
        <v>70</v>
      </c>
      <c r="B77" s="253"/>
      <c r="C77" s="251"/>
      <c r="D77" s="248">
        <v>0</v>
      </c>
      <c r="E77" s="248">
        <v>0</v>
      </c>
    </row>
    <row r="78" spans="1:5" s="212" customFormat="1" ht="15.75">
      <c r="A78" s="278">
        <v>71</v>
      </c>
      <c r="B78" s="253"/>
      <c r="C78" s="251"/>
      <c r="D78" s="248">
        <v>0</v>
      </c>
      <c r="E78" s="248">
        <v>0</v>
      </c>
    </row>
    <row r="79" spans="1:5" s="212" customFormat="1" ht="15.75">
      <c r="A79" s="278">
        <v>72</v>
      </c>
      <c r="B79" s="253"/>
      <c r="C79" s="251"/>
      <c r="D79" s="248">
        <v>0</v>
      </c>
      <c r="E79" s="248">
        <v>0</v>
      </c>
    </row>
    <row r="80" spans="1:5" s="212" customFormat="1" ht="15.75">
      <c r="A80" s="278">
        <v>73</v>
      </c>
      <c r="B80" s="253"/>
      <c r="C80" s="251"/>
      <c r="D80" s="248">
        <v>0</v>
      </c>
      <c r="E80" s="248">
        <v>0</v>
      </c>
    </row>
    <row r="81" spans="1:5" s="212" customFormat="1" ht="15.75">
      <c r="A81" s="278">
        <v>74</v>
      </c>
      <c r="B81" s="254"/>
      <c r="C81" s="251"/>
      <c r="D81" s="248">
        <v>0</v>
      </c>
      <c r="E81" s="248">
        <v>0</v>
      </c>
    </row>
    <row r="82" spans="1:5" s="212" customFormat="1" ht="15.75">
      <c r="A82" s="278">
        <v>75</v>
      </c>
      <c r="B82" s="254"/>
      <c r="C82" s="251"/>
      <c r="D82" s="248">
        <v>0</v>
      </c>
      <c r="E82" s="248">
        <v>0</v>
      </c>
    </row>
    <row r="83" spans="1:5" s="212" customFormat="1" ht="15.75">
      <c r="A83" s="278">
        <v>76</v>
      </c>
      <c r="B83" s="254"/>
      <c r="C83" s="251"/>
      <c r="D83" s="248">
        <v>0</v>
      </c>
      <c r="E83" s="248">
        <v>0</v>
      </c>
    </row>
    <row r="84" spans="1:5" s="212" customFormat="1" ht="15.75">
      <c r="A84" s="278">
        <v>77</v>
      </c>
      <c r="B84" s="254"/>
      <c r="C84" s="251"/>
      <c r="D84" s="248">
        <v>0</v>
      </c>
      <c r="E84" s="248">
        <v>0</v>
      </c>
    </row>
    <row r="85" spans="1:5" s="212" customFormat="1" ht="15.75">
      <c r="A85" s="278">
        <v>78</v>
      </c>
      <c r="B85" s="254"/>
      <c r="C85" s="251"/>
      <c r="D85" s="248">
        <v>0</v>
      </c>
      <c r="E85" s="248">
        <v>0</v>
      </c>
    </row>
    <row r="86" spans="1:5" s="212" customFormat="1" ht="15.75">
      <c r="A86" s="278">
        <v>79</v>
      </c>
      <c r="B86" s="254"/>
      <c r="C86" s="251"/>
      <c r="D86" s="248">
        <v>0</v>
      </c>
      <c r="E86" s="248">
        <v>0</v>
      </c>
    </row>
    <row r="87" spans="1:5" s="212" customFormat="1" ht="15.75">
      <c r="A87" s="278">
        <v>80</v>
      </c>
      <c r="B87" s="254"/>
      <c r="C87" s="251"/>
      <c r="D87" s="248">
        <v>0</v>
      </c>
      <c r="E87" s="248">
        <v>0</v>
      </c>
    </row>
    <row r="88" spans="1:5" s="212" customFormat="1" ht="15.75">
      <c r="A88" s="278">
        <v>81</v>
      </c>
      <c r="B88" s="254"/>
      <c r="C88" s="251"/>
      <c r="D88" s="248">
        <v>0</v>
      </c>
      <c r="E88" s="248">
        <v>0</v>
      </c>
    </row>
    <row r="89" spans="1:5" s="212" customFormat="1" ht="15.75">
      <c r="A89" s="278">
        <v>82</v>
      </c>
      <c r="B89" s="254"/>
      <c r="C89" s="251"/>
      <c r="D89" s="248">
        <v>0</v>
      </c>
      <c r="E89" s="248">
        <v>0</v>
      </c>
    </row>
    <row r="90" spans="1:5" s="212" customFormat="1" ht="15.75">
      <c r="A90" s="278">
        <v>83</v>
      </c>
      <c r="B90" s="254"/>
      <c r="C90" s="251"/>
      <c r="D90" s="248">
        <v>0</v>
      </c>
      <c r="E90" s="248">
        <v>0</v>
      </c>
    </row>
    <row r="91" spans="1:5" s="212" customFormat="1" ht="15.75">
      <c r="A91" s="278">
        <v>84</v>
      </c>
      <c r="B91" s="254"/>
      <c r="C91" s="251"/>
      <c r="D91" s="248">
        <v>0</v>
      </c>
      <c r="E91" s="248">
        <v>0</v>
      </c>
    </row>
    <row r="92" spans="1:5" s="212" customFormat="1" ht="15.75">
      <c r="A92" s="278">
        <v>85</v>
      </c>
      <c r="B92" s="254"/>
      <c r="C92" s="251"/>
      <c r="D92" s="248">
        <v>0</v>
      </c>
      <c r="E92" s="248">
        <v>0</v>
      </c>
    </row>
    <row r="93" spans="1:5" s="212" customFormat="1" ht="15.75">
      <c r="A93" s="278">
        <v>86</v>
      </c>
      <c r="B93" s="254"/>
      <c r="C93" s="251"/>
      <c r="D93" s="248">
        <v>0</v>
      </c>
      <c r="E93" s="248">
        <v>0</v>
      </c>
    </row>
    <row r="94" spans="1:5" s="212" customFormat="1" ht="15.75">
      <c r="A94" s="278">
        <v>87</v>
      </c>
      <c r="B94" s="255"/>
      <c r="C94" s="251"/>
      <c r="D94" s="248">
        <v>0</v>
      </c>
      <c r="E94" s="248">
        <v>0</v>
      </c>
    </row>
    <row r="95" spans="1:5" s="212" customFormat="1" ht="15.75">
      <c r="A95" s="278">
        <v>88</v>
      </c>
      <c r="B95" s="255"/>
      <c r="C95" s="251"/>
      <c r="D95" s="248">
        <v>0</v>
      </c>
      <c r="E95" s="248">
        <v>0</v>
      </c>
    </row>
    <row r="96" spans="1:5" s="212" customFormat="1" ht="15.75">
      <c r="A96" s="278">
        <v>89</v>
      </c>
      <c r="B96" s="256"/>
      <c r="C96" s="251"/>
      <c r="D96" s="248">
        <v>0</v>
      </c>
      <c r="E96" s="248">
        <v>0</v>
      </c>
    </row>
    <row r="97" spans="1:5" s="212" customFormat="1" ht="15.75">
      <c r="A97" s="278">
        <v>90</v>
      </c>
      <c r="B97" s="256"/>
      <c r="C97" s="251"/>
      <c r="D97" s="248">
        <v>0</v>
      </c>
      <c r="E97" s="248">
        <v>0</v>
      </c>
    </row>
    <row r="98" spans="1:5" s="212" customFormat="1" ht="15.75">
      <c r="A98" s="278">
        <v>91</v>
      </c>
      <c r="B98" s="256"/>
      <c r="C98" s="251"/>
      <c r="D98" s="248">
        <v>0</v>
      </c>
      <c r="E98" s="248">
        <v>0</v>
      </c>
    </row>
    <row r="99" spans="1:5" s="212" customFormat="1" ht="15.75">
      <c r="A99" s="278">
        <v>92</v>
      </c>
      <c r="B99" s="256"/>
      <c r="C99" s="257"/>
      <c r="D99" s="248">
        <v>0</v>
      </c>
      <c r="E99" s="248">
        <v>0</v>
      </c>
    </row>
    <row r="100" spans="1:5" s="212" customFormat="1" ht="15.75">
      <c r="A100" s="278">
        <v>93</v>
      </c>
      <c r="B100" s="256"/>
      <c r="C100" s="257"/>
      <c r="D100" s="248">
        <v>0</v>
      </c>
      <c r="E100" s="248">
        <v>0</v>
      </c>
    </row>
    <row r="101" spans="1:5" s="212" customFormat="1" ht="15.75">
      <c r="A101" s="278">
        <v>94</v>
      </c>
      <c r="B101" s="256"/>
      <c r="C101" s="257"/>
      <c r="D101" s="248">
        <v>0</v>
      </c>
      <c r="E101" s="248">
        <v>0</v>
      </c>
    </row>
    <row r="102" spans="1:5" s="212" customFormat="1" ht="15.75">
      <c r="A102" s="278">
        <v>95</v>
      </c>
      <c r="B102" s="256"/>
      <c r="C102" s="257"/>
      <c r="D102" s="248">
        <v>0</v>
      </c>
      <c r="E102" s="248">
        <v>0</v>
      </c>
    </row>
    <row r="103" spans="1:5" s="212" customFormat="1" ht="15.75">
      <c r="A103" s="278">
        <v>96</v>
      </c>
      <c r="B103" s="256"/>
      <c r="C103" s="257"/>
      <c r="D103" s="248">
        <v>0</v>
      </c>
      <c r="E103" s="248">
        <v>0</v>
      </c>
    </row>
    <row r="104" spans="1:5" s="212" customFormat="1" ht="15.75">
      <c r="A104" s="278">
        <v>97</v>
      </c>
      <c r="B104" s="256"/>
      <c r="C104" s="257"/>
      <c r="D104" s="248">
        <v>0</v>
      </c>
      <c r="E104" s="248">
        <v>0</v>
      </c>
    </row>
    <row r="105" spans="1:5" s="212" customFormat="1" ht="15.75">
      <c r="A105" s="278">
        <v>98</v>
      </c>
      <c r="B105" s="256"/>
      <c r="C105" s="257"/>
      <c r="D105" s="248">
        <v>0</v>
      </c>
      <c r="E105" s="248">
        <v>0</v>
      </c>
    </row>
    <row r="106" spans="1:5" s="212" customFormat="1" ht="15.75">
      <c r="A106" s="278">
        <v>99</v>
      </c>
      <c r="B106" s="256"/>
      <c r="C106" s="257"/>
      <c r="D106" s="248">
        <v>0</v>
      </c>
      <c r="E106" s="248">
        <v>0</v>
      </c>
    </row>
    <row r="107" spans="1:5" s="212" customFormat="1" ht="15.75">
      <c r="A107" s="278">
        <v>100</v>
      </c>
      <c r="B107" s="256"/>
      <c r="C107" s="257"/>
      <c r="D107" s="248">
        <v>0</v>
      </c>
      <c r="E107" s="248">
        <v>0</v>
      </c>
    </row>
    <row r="108" spans="1:5" s="212" customFormat="1" ht="15.75">
      <c r="A108" s="278">
        <v>101</v>
      </c>
      <c r="B108" s="256"/>
      <c r="C108" s="257"/>
      <c r="D108" s="248">
        <v>0</v>
      </c>
      <c r="E108" s="248">
        <v>0</v>
      </c>
    </row>
    <row r="109" spans="1:5" s="212" customFormat="1" ht="15.75">
      <c r="A109" s="278">
        <v>102</v>
      </c>
      <c r="B109" s="256"/>
      <c r="C109" s="257"/>
      <c r="D109" s="248">
        <v>0</v>
      </c>
      <c r="E109" s="248">
        <v>0</v>
      </c>
    </row>
    <row r="110" spans="1:5" s="212" customFormat="1" ht="15.75">
      <c r="A110" s="278">
        <v>103</v>
      </c>
      <c r="B110" s="256"/>
      <c r="C110" s="257"/>
      <c r="D110" s="248">
        <v>0</v>
      </c>
      <c r="E110" s="248">
        <v>0</v>
      </c>
    </row>
    <row r="111" spans="1:5" s="212" customFormat="1" ht="15.75">
      <c r="A111" s="278">
        <v>104</v>
      </c>
      <c r="B111" s="256"/>
      <c r="C111" s="257"/>
      <c r="D111" s="248">
        <v>0</v>
      </c>
      <c r="E111" s="248">
        <v>0</v>
      </c>
    </row>
    <row r="112" spans="1:5" s="212" customFormat="1" ht="15.75">
      <c r="A112" s="278">
        <v>105</v>
      </c>
      <c r="B112" s="256"/>
      <c r="C112" s="257"/>
      <c r="D112" s="248">
        <v>0</v>
      </c>
      <c r="E112" s="248">
        <v>0</v>
      </c>
    </row>
    <row r="113" spans="1:5" s="212" customFormat="1" ht="15.75">
      <c r="A113" s="278">
        <v>106</v>
      </c>
      <c r="B113" s="256"/>
      <c r="C113" s="257"/>
      <c r="D113" s="248">
        <v>0</v>
      </c>
      <c r="E113" s="248">
        <v>0</v>
      </c>
    </row>
    <row r="114" spans="1:5" s="212" customFormat="1" ht="15.75">
      <c r="A114" s="278">
        <v>107</v>
      </c>
      <c r="B114" s="256"/>
      <c r="C114" s="257"/>
      <c r="D114" s="248">
        <v>0</v>
      </c>
      <c r="E114" s="248">
        <v>0</v>
      </c>
    </row>
    <row r="115" spans="1:5" s="212" customFormat="1" ht="15.75">
      <c r="A115" s="278">
        <v>108</v>
      </c>
      <c r="B115" s="256"/>
      <c r="C115" s="257"/>
      <c r="D115" s="248">
        <v>0</v>
      </c>
      <c r="E115" s="248">
        <v>0</v>
      </c>
    </row>
    <row r="116" spans="1:5" s="212" customFormat="1" ht="15.75">
      <c r="A116" s="278">
        <v>109</v>
      </c>
      <c r="B116" s="256"/>
      <c r="C116" s="257"/>
      <c r="D116" s="248">
        <v>0</v>
      </c>
      <c r="E116" s="248">
        <v>0</v>
      </c>
    </row>
    <row r="117" spans="1:5" s="212" customFormat="1" ht="15.75">
      <c r="A117" s="278">
        <v>110</v>
      </c>
      <c r="B117" s="256"/>
      <c r="C117" s="257"/>
      <c r="D117" s="248">
        <v>0</v>
      </c>
      <c r="E117" s="248">
        <v>0</v>
      </c>
    </row>
    <row r="118" spans="1:5" s="212" customFormat="1" ht="15.75">
      <c r="A118" s="278">
        <v>111</v>
      </c>
      <c r="B118" s="256"/>
      <c r="C118" s="257"/>
      <c r="D118" s="248">
        <v>0</v>
      </c>
      <c r="E118" s="248">
        <v>0</v>
      </c>
    </row>
    <row r="119" spans="1:5" s="212" customFormat="1" ht="15.75">
      <c r="A119" s="278">
        <v>112</v>
      </c>
      <c r="B119" s="256"/>
      <c r="C119" s="257"/>
      <c r="D119" s="248">
        <v>0</v>
      </c>
      <c r="E119" s="248">
        <v>0</v>
      </c>
    </row>
    <row r="120" spans="1:5" s="212" customFormat="1" ht="15.75">
      <c r="A120" s="278">
        <v>113</v>
      </c>
      <c r="B120" s="256"/>
      <c r="C120" s="257"/>
      <c r="D120" s="248">
        <v>0</v>
      </c>
      <c r="E120" s="248">
        <v>0</v>
      </c>
    </row>
    <row r="121" spans="1:5" s="212" customFormat="1" ht="15.75">
      <c r="A121" s="278">
        <v>114</v>
      </c>
      <c r="B121" s="256"/>
      <c r="C121" s="257"/>
      <c r="D121" s="248">
        <v>0</v>
      </c>
      <c r="E121" s="248">
        <v>0</v>
      </c>
    </row>
    <row r="122" spans="1:5" s="212" customFormat="1" ht="15.75">
      <c r="A122" s="278">
        <v>115</v>
      </c>
      <c r="B122" s="256"/>
      <c r="C122" s="257"/>
      <c r="D122" s="248">
        <v>0</v>
      </c>
      <c r="E122" s="248">
        <v>0</v>
      </c>
    </row>
    <row r="123" spans="1:5" s="212" customFormat="1" ht="15.75">
      <c r="A123" s="278">
        <v>116</v>
      </c>
      <c r="B123" s="256"/>
      <c r="C123" s="257"/>
      <c r="D123" s="248">
        <v>0</v>
      </c>
      <c r="E123" s="248">
        <v>0</v>
      </c>
    </row>
    <row r="124" spans="1:5" s="212" customFormat="1" ht="15.75">
      <c r="A124" s="278">
        <v>117</v>
      </c>
      <c r="B124" s="256"/>
      <c r="C124" s="257"/>
      <c r="D124" s="248">
        <v>0</v>
      </c>
      <c r="E124" s="248">
        <v>0</v>
      </c>
    </row>
    <row r="125" spans="1:5" s="212" customFormat="1" ht="15.75">
      <c r="A125" s="278">
        <v>118</v>
      </c>
      <c r="B125" s="256"/>
      <c r="C125" s="257"/>
      <c r="D125" s="248">
        <v>0</v>
      </c>
      <c r="E125" s="248">
        <v>0</v>
      </c>
    </row>
    <row r="126" spans="1:5" s="212" customFormat="1" ht="15.75">
      <c r="A126" s="278">
        <v>119</v>
      </c>
      <c r="B126" s="256"/>
      <c r="C126" s="257"/>
      <c r="D126" s="248">
        <v>0</v>
      </c>
      <c r="E126" s="248">
        <v>0</v>
      </c>
    </row>
    <row r="127" spans="1:5" s="212" customFormat="1" ht="15.75">
      <c r="A127" s="278">
        <v>120</v>
      </c>
      <c r="B127" s="256"/>
      <c r="C127" s="257"/>
      <c r="D127" s="248">
        <v>0</v>
      </c>
      <c r="E127" s="248">
        <v>0</v>
      </c>
    </row>
    <row r="128" spans="1:5" s="212" customFormat="1" ht="15.75">
      <c r="A128" s="278">
        <v>121</v>
      </c>
      <c r="B128" s="256"/>
      <c r="C128" s="257"/>
      <c r="D128" s="248">
        <v>0</v>
      </c>
      <c r="E128" s="248">
        <v>0</v>
      </c>
    </row>
    <row r="129" spans="1:5" s="212" customFormat="1" ht="15.75">
      <c r="A129" s="278">
        <v>122</v>
      </c>
      <c r="B129" s="256"/>
      <c r="C129" s="257"/>
      <c r="D129" s="248">
        <v>0</v>
      </c>
      <c r="E129" s="248">
        <v>0</v>
      </c>
    </row>
    <row r="130" spans="1:5" s="212" customFormat="1" ht="15.75">
      <c r="A130" s="278">
        <v>123</v>
      </c>
      <c r="B130" s="256"/>
      <c r="C130" s="257"/>
      <c r="D130" s="248">
        <v>0</v>
      </c>
      <c r="E130" s="248">
        <v>0</v>
      </c>
    </row>
    <row r="131" spans="1:5" s="212" customFormat="1" ht="15.75">
      <c r="A131" s="278">
        <v>124</v>
      </c>
      <c r="B131" s="256"/>
      <c r="C131" s="257"/>
      <c r="D131" s="248">
        <v>0</v>
      </c>
      <c r="E131" s="248">
        <v>0</v>
      </c>
    </row>
    <row r="132" spans="1:5" s="212" customFormat="1" ht="15.75">
      <c r="A132" s="278">
        <v>125</v>
      </c>
      <c r="B132" s="256"/>
      <c r="C132" s="257"/>
      <c r="D132" s="248">
        <v>0</v>
      </c>
      <c r="E132" s="248">
        <v>0</v>
      </c>
    </row>
    <row r="133" spans="1:5" s="212" customFormat="1" ht="15.75">
      <c r="A133" s="278">
        <v>126</v>
      </c>
      <c r="B133" s="256"/>
      <c r="C133" s="257"/>
      <c r="D133" s="248">
        <v>0</v>
      </c>
      <c r="E133" s="248">
        <v>0</v>
      </c>
    </row>
    <row r="134" spans="1:5" s="212" customFormat="1" ht="15.75">
      <c r="A134" s="278">
        <v>127</v>
      </c>
      <c r="B134" s="256"/>
      <c r="C134" s="257"/>
      <c r="D134" s="248">
        <v>0</v>
      </c>
      <c r="E134" s="248">
        <v>0</v>
      </c>
    </row>
    <row r="135" spans="1:5" s="212" customFormat="1" ht="15.75">
      <c r="A135" s="278">
        <v>128</v>
      </c>
      <c r="B135" s="256"/>
      <c r="C135" s="257"/>
      <c r="D135" s="248">
        <v>0</v>
      </c>
      <c r="E135" s="248">
        <v>0</v>
      </c>
    </row>
    <row r="136" spans="1:5" s="212" customFormat="1" ht="15.75">
      <c r="A136" s="278">
        <v>129</v>
      </c>
      <c r="B136" s="256"/>
      <c r="C136" s="257"/>
      <c r="D136" s="248">
        <v>0</v>
      </c>
      <c r="E136" s="248">
        <v>0</v>
      </c>
    </row>
    <row r="137" spans="1:5" s="212" customFormat="1" ht="15.75">
      <c r="A137" s="278">
        <v>130</v>
      </c>
      <c r="B137" s="256"/>
      <c r="C137" s="257"/>
      <c r="D137" s="248">
        <v>0</v>
      </c>
      <c r="E137" s="248">
        <v>0</v>
      </c>
    </row>
    <row r="138" spans="1:5" s="212" customFormat="1" ht="15.75">
      <c r="A138" s="278">
        <v>131</v>
      </c>
      <c r="B138" s="256"/>
      <c r="C138" s="257"/>
      <c r="D138" s="248">
        <v>0</v>
      </c>
      <c r="E138" s="248">
        <v>0</v>
      </c>
    </row>
    <row r="139" spans="1:5" s="212" customFormat="1" ht="15.75">
      <c r="A139" s="278">
        <v>132</v>
      </c>
      <c r="B139" s="256"/>
      <c r="C139" s="257"/>
      <c r="D139" s="248">
        <v>0</v>
      </c>
      <c r="E139" s="248">
        <v>0</v>
      </c>
    </row>
    <row r="140" spans="1:5" s="212" customFormat="1" ht="15.75">
      <c r="A140" s="278">
        <v>133</v>
      </c>
      <c r="B140" s="256"/>
      <c r="C140" s="257"/>
      <c r="D140" s="248">
        <v>0</v>
      </c>
      <c r="E140" s="248">
        <v>0</v>
      </c>
    </row>
    <row r="141" spans="1:5" s="212" customFormat="1" ht="15.75">
      <c r="A141" s="278">
        <v>134</v>
      </c>
      <c r="B141" s="256"/>
      <c r="C141" s="257"/>
      <c r="D141" s="248">
        <v>0</v>
      </c>
      <c r="E141" s="248">
        <v>0</v>
      </c>
    </row>
    <row r="142" spans="1:5" s="212" customFormat="1" ht="15.75">
      <c r="A142" s="278">
        <v>135</v>
      </c>
      <c r="B142" s="256"/>
      <c r="C142" s="257"/>
      <c r="D142" s="248">
        <v>0</v>
      </c>
      <c r="E142" s="248">
        <v>0</v>
      </c>
    </row>
    <row r="143" spans="1:5" s="212" customFormat="1" ht="15.75">
      <c r="A143" s="278">
        <v>136</v>
      </c>
      <c r="B143" s="256"/>
      <c r="C143" s="257"/>
      <c r="D143" s="248">
        <v>0</v>
      </c>
      <c r="E143" s="248">
        <v>0</v>
      </c>
    </row>
    <row r="144" spans="1:5" s="212" customFormat="1" ht="15.75">
      <c r="A144" s="278">
        <v>137</v>
      </c>
      <c r="B144" s="256"/>
      <c r="C144" s="257"/>
      <c r="D144" s="248">
        <v>0</v>
      </c>
      <c r="E144" s="248">
        <v>0</v>
      </c>
    </row>
    <row r="145" spans="1:5" s="212" customFormat="1" ht="15.75">
      <c r="A145" s="278">
        <v>138</v>
      </c>
      <c r="B145" s="256"/>
      <c r="C145" s="257"/>
      <c r="D145" s="248">
        <v>0</v>
      </c>
      <c r="E145" s="248">
        <v>0</v>
      </c>
    </row>
    <row r="146" spans="1:5" s="212" customFormat="1" ht="15.75">
      <c r="A146" s="278">
        <v>139</v>
      </c>
      <c r="B146" s="256"/>
      <c r="C146" s="257"/>
      <c r="D146" s="248">
        <v>0</v>
      </c>
      <c r="E146" s="248">
        <v>0</v>
      </c>
    </row>
    <row r="147" spans="1:5" s="212" customFormat="1" ht="15.75">
      <c r="A147" s="278">
        <v>140</v>
      </c>
      <c r="B147" s="256"/>
      <c r="C147" s="257"/>
      <c r="D147" s="248">
        <v>0</v>
      </c>
      <c r="E147" s="248">
        <v>0</v>
      </c>
    </row>
    <row r="148" spans="1:5" s="212" customFormat="1" ht="15.75">
      <c r="A148" s="278">
        <v>141</v>
      </c>
      <c r="B148" s="256"/>
      <c r="C148" s="257"/>
      <c r="D148" s="248">
        <v>0</v>
      </c>
      <c r="E148" s="248">
        <v>0</v>
      </c>
    </row>
    <row r="149" spans="1:5" s="212" customFormat="1" ht="15.75">
      <c r="A149" s="278">
        <v>142</v>
      </c>
      <c r="B149" s="256"/>
      <c r="C149" s="257"/>
      <c r="D149" s="248">
        <v>0</v>
      </c>
      <c r="E149" s="248">
        <v>0</v>
      </c>
    </row>
    <row r="150" spans="1:5" s="212" customFormat="1" ht="15.75">
      <c r="A150" s="278">
        <v>143</v>
      </c>
      <c r="B150" s="256"/>
      <c r="C150" s="257"/>
      <c r="D150" s="248">
        <v>0</v>
      </c>
      <c r="E150" s="248">
        <v>0</v>
      </c>
    </row>
    <row r="151" spans="1:5" s="212" customFormat="1" ht="15.75">
      <c r="A151" s="278">
        <v>144</v>
      </c>
      <c r="B151" s="256"/>
      <c r="C151" s="257"/>
      <c r="D151" s="248">
        <v>0</v>
      </c>
      <c r="E151" s="248">
        <v>0</v>
      </c>
    </row>
    <row r="152" spans="1:5" s="212" customFormat="1" ht="15.75">
      <c r="A152" s="278">
        <v>145</v>
      </c>
      <c r="B152" s="256"/>
      <c r="C152" s="257"/>
      <c r="D152" s="248">
        <v>0</v>
      </c>
      <c r="E152" s="248">
        <v>0</v>
      </c>
    </row>
    <row r="153" spans="1:5" s="212" customFormat="1" ht="15.75">
      <c r="A153" s="278">
        <v>146</v>
      </c>
      <c r="B153" s="256"/>
      <c r="C153" s="257"/>
      <c r="D153" s="248">
        <v>0</v>
      </c>
      <c r="E153" s="248">
        <v>0</v>
      </c>
    </row>
    <row r="154" spans="1:5" s="212" customFormat="1" ht="15.75">
      <c r="A154" s="278">
        <v>147</v>
      </c>
      <c r="B154" s="256"/>
      <c r="C154" s="257"/>
      <c r="D154" s="248">
        <v>0</v>
      </c>
      <c r="E154" s="248">
        <v>0</v>
      </c>
    </row>
    <row r="155" spans="1:5" s="212" customFormat="1" ht="15.75">
      <c r="A155" s="278">
        <v>148</v>
      </c>
      <c r="B155" s="256"/>
      <c r="C155" s="257"/>
      <c r="D155" s="248">
        <v>0</v>
      </c>
      <c r="E155" s="248">
        <v>0</v>
      </c>
    </row>
    <row r="156" spans="1:5" s="212" customFormat="1" ht="15.75">
      <c r="A156" s="278">
        <v>149</v>
      </c>
      <c r="B156" s="256"/>
      <c r="C156" s="257"/>
      <c r="D156" s="248">
        <v>0</v>
      </c>
      <c r="E156" s="248">
        <v>0</v>
      </c>
    </row>
    <row r="157" spans="1:5" s="212" customFormat="1" ht="15.75">
      <c r="A157" s="278">
        <v>150</v>
      </c>
      <c r="B157" s="256"/>
      <c r="C157" s="257"/>
      <c r="D157" s="248">
        <v>0</v>
      </c>
      <c r="E157" s="248">
        <v>0</v>
      </c>
    </row>
    <row r="158" spans="1:5" s="212" customFormat="1" ht="15.75">
      <c r="A158" s="278">
        <v>151</v>
      </c>
      <c r="B158" s="256"/>
      <c r="C158" s="257"/>
      <c r="D158" s="248">
        <v>0</v>
      </c>
      <c r="E158" s="248">
        <v>0</v>
      </c>
    </row>
    <row r="159" spans="1:5" s="212" customFormat="1" ht="15.75">
      <c r="A159" s="278">
        <v>152</v>
      </c>
      <c r="B159" s="256"/>
      <c r="C159" s="257"/>
      <c r="D159" s="248">
        <v>0</v>
      </c>
      <c r="E159" s="248">
        <v>0</v>
      </c>
    </row>
    <row r="160" spans="1:5" s="212" customFormat="1" ht="15.75">
      <c r="A160" s="278">
        <v>153</v>
      </c>
      <c r="B160" s="256"/>
      <c r="C160" s="257"/>
      <c r="D160" s="248">
        <v>0</v>
      </c>
      <c r="E160" s="248">
        <v>0</v>
      </c>
    </row>
    <row r="161" spans="1:5" s="212" customFormat="1" ht="15.75">
      <c r="A161" s="278">
        <v>154</v>
      </c>
      <c r="B161" s="256"/>
      <c r="C161" s="257"/>
      <c r="D161" s="248">
        <v>0</v>
      </c>
      <c r="E161" s="248">
        <v>0</v>
      </c>
    </row>
    <row r="162" spans="1:5" s="212" customFormat="1" ht="15.75">
      <c r="A162" s="278">
        <v>155</v>
      </c>
      <c r="B162" s="256"/>
      <c r="C162" s="257"/>
      <c r="D162" s="248">
        <v>0</v>
      </c>
      <c r="E162" s="248">
        <v>0</v>
      </c>
    </row>
    <row r="163" spans="1:5" s="212" customFormat="1" ht="15.75">
      <c r="A163" s="278">
        <v>156</v>
      </c>
      <c r="B163" s="256"/>
      <c r="C163" s="257"/>
      <c r="D163" s="248">
        <v>0</v>
      </c>
      <c r="E163" s="248">
        <v>0</v>
      </c>
    </row>
    <row r="164" spans="1:5" s="212" customFormat="1" ht="15.75">
      <c r="A164" s="278">
        <v>157</v>
      </c>
      <c r="B164" s="256"/>
      <c r="C164" s="257"/>
      <c r="D164" s="248">
        <v>0</v>
      </c>
      <c r="E164" s="248">
        <v>0</v>
      </c>
    </row>
    <row r="165" spans="1:5" s="212" customFormat="1" ht="15.75">
      <c r="A165" s="278">
        <v>158</v>
      </c>
      <c r="B165" s="256"/>
      <c r="C165" s="257"/>
      <c r="D165" s="248">
        <v>0</v>
      </c>
      <c r="E165" s="248">
        <v>0</v>
      </c>
    </row>
    <row r="166" spans="1:5" s="212" customFormat="1" ht="15.75">
      <c r="A166" s="278">
        <v>159</v>
      </c>
      <c r="B166" s="256"/>
      <c r="C166" s="257"/>
      <c r="D166" s="248">
        <v>0</v>
      </c>
      <c r="E166" s="248">
        <v>0</v>
      </c>
    </row>
    <row r="167" spans="1:5" s="212" customFormat="1" ht="15.75">
      <c r="A167" s="278">
        <v>160</v>
      </c>
      <c r="B167" s="256"/>
      <c r="C167" s="257"/>
      <c r="D167" s="248">
        <v>0</v>
      </c>
      <c r="E167" s="248">
        <v>0</v>
      </c>
    </row>
    <row r="168" spans="1:5" s="212" customFormat="1" ht="15.75">
      <c r="A168" s="278">
        <v>161</v>
      </c>
      <c r="B168" s="256"/>
      <c r="C168" s="257"/>
      <c r="D168" s="248">
        <v>0</v>
      </c>
      <c r="E168" s="248">
        <v>0</v>
      </c>
    </row>
    <row r="169" spans="1:5" s="212" customFormat="1" ht="15.75">
      <c r="A169" s="278">
        <v>162</v>
      </c>
      <c r="B169" s="256"/>
      <c r="C169" s="257"/>
      <c r="D169" s="248">
        <v>0</v>
      </c>
      <c r="E169" s="248">
        <v>0</v>
      </c>
    </row>
    <row r="170" spans="1:5" s="212" customFormat="1" ht="15.75">
      <c r="A170" s="278">
        <v>163</v>
      </c>
      <c r="B170" s="256"/>
      <c r="C170" s="257"/>
      <c r="D170" s="248">
        <v>0</v>
      </c>
      <c r="E170" s="248">
        <v>0</v>
      </c>
    </row>
    <row r="171" spans="1:5" s="212" customFormat="1" ht="15.75">
      <c r="A171" s="278">
        <v>164</v>
      </c>
      <c r="B171" s="256"/>
      <c r="C171" s="257"/>
      <c r="D171" s="248">
        <v>0</v>
      </c>
      <c r="E171" s="248">
        <v>0</v>
      </c>
    </row>
    <row r="172" spans="1:5" s="212" customFormat="1" ht="15.75">
      <c r="A172" s="278">
        <v>165</v>
      </c>
      <c r="B172" s="256"/>
      <c r="C172" s="257"/>
      <c r="D172" s="248">
        <v>0</v>
      </c>
      <c r="E172" s="248">
        <v>0</v>
      </c>
    </row>
    <row r="173" spans="1:5" s="212" customFormat="1" ht="15.75">
      <c r="A173" s="278">
        <v>166</v>
      </c>
      <c r="B173" s="256"/>
      <c r="C173" s="257"/>
      <c r="D173" s="248">
        <v>0</v>
      </c>
      <c r="E173" s="248">
        <v>0</v>
      </c>
    </row>
    <row r="174" spans="1:5" s="212" customFormat="1" ht="15.75">
      <c r="A174" s="278">
        <v>167</v>
      </c>
      <c r="B174" s="256"/>
      <c r="C174" s="257"/>
      <c r="D174" s="248">
        <v>0</v>
      </c>
      <c r="E174" s="248">
        <v>0</v>
      </c>
    </row>
    <row r="175" spans="1:5" s="212" customFormat="1" ht="15.75">
      <c r="A175" s="278">
        <v>168</v>
      </c>
      <c r="B175" s="256"/>
      <c r="C175" s="257"/>
      <c r="D175" s="248">
        <v>0</v>
      </c>
      <c r="E175" s="248">
        <v>0</v>
      </c>
    </row>
    <row r="176" spans="1:5" s="212" customFormat="1" ht="15.75">
      <c r="A176" s="278">
        <v>169</v>
      </c>
      <c r="B176" s="256"/>
      <c r="C176" s="257"/>
      <c r="D176" s="248">
        <v>0</v>
      </c>
      <c r="E176" s="248">
        <v>0</v>
      </c>
    </row>
    <row r="177" spans="1:5" s="212" customFormat="1" ht="15.75">
      <c r="A177" s="278">
        <v>170</v>
      </c>
      <c r="B177" s="256"/>
      <c r="C177" s="257"/>
      <c r="D177" s="248">
        <v>0</v>
      </c>
      <c r="E177" s="248">
        <v>0</v>
      </c>
    </row>
    <row r="178" spans="1:5" s="212" customFormat="1" ht="15.75">
      <c r="A178" s="278">
        <v>171</v>
      </c>
      <c r="B178" s="256"/>
      <c r="C178" s="257"/>
      <c r="D178" s="248">
        <v>0</v>
      </c>
      <c r="E178" s="248">
        <v>0</v>
      </c>
    </row>
    <row r="179" spans="1:5" s="212" customFormat="1" ht="15.75">
      <c r="A179" s="278">
        <v>172</v>
      </c>
      <c r="B179" s="256"/>
      <c r="C179" s="257"/>
      <c r="D179" s="248">
        <v>0</v>
      </c>
      <c r="E179" s="248">
        <v>0</v>
      </c>
    </row>
    <row r="180" spans="1:5" s="212" customFormat="1" ht="15.75">
      <c r="A180" s="278">
        <v>173</v>
      </c>
      <c r="B180" s="256"/>
      <c r="C180" s="257"/>
      <c r="D180" s="248">
        <v>0</v>
      </c>
      <c r="E180" s="248">
        <v>0</v>
      </c>
    </row>
    <row r="181" spans="1:5" s="212" customFormat="1" ht="15.75">
      <c r="A181" s="278">
        <v>174</v>
      </c>
      <c r="B181" s="256"/>
      <c r="C181" s="257"/>
      <c r="D181" s="248">
        <v>0</v>
      </c>
      <c r="E181" s="248">
        <v>0</v>
      </c>
    </row>
    <row r="182" spans="1:5" s="212" customFormat="1" ht="15.75">
      <c r="A182" s="278">
        <v>175</v>
      </c>
      <c r="B182" s="256"/>
      <c r="C182" s="257"/>
      <c r="D182" s="248">
        <v>0</v>
      </c>
      <c r="E182" s="248">
        <v>0</v>
      </c>
    </row>
    <row r="183" spans="1:5" s="212" customFormat="1" ht="15.75">
      <c r="A183" s="278">
        <v>176</v>
      </c>
      <c r="B183" s="256"/>
      <c r="C183" s="257"/>
      <c r="D183" s="248">
        <v>0</v>
      </c>
      <c r="E183" s="248">
        <v>0</v>
      </c>
    </row>
    <row r="184" spans="1:5" s="212" customFormat="1" ht="15.75">
      <c r="A184" s="278">
        <v>177</v>
      </c>
      <c r="B184" s="256"/>
      <c r="C184" s="257"/>
      <c r="D184" s="248">
        <v>0</v>
      </c>
      <c r="E184" s="248">
        <v>0</v>
      </c>
    </row>
    <row r="185" spans="1:5" s="212" customFormat="1" ht="15.75">
      <c r="A185" s="278">
        <v>178</v>
      </c>
      <c r="B185" s="256"/>
      <c r="C185" s="257"/>
      <c r="D185" s="248">
        <v>0</v>
      </c>
      <c r="E185" s="248">
        <v>0</v>
      </c>
    </row>
    <row r="186" spans="1:5" s="212" customFormat="1" ht="15.75">
      <c r="A186" s="278">
        <v>179</v>
      </c>
      <c r="B186" s="256"/>
      <c r="C186" s="257"/>
      <c r="D186" s="248">
        <v>0</v>
      </c>
      <c r="E186" s="248">
        <v>0</v>
      </c>
    </row>
    <row r="187" spans="1:5" s="212" customFormat="1" ht="15.75">
      <c r="A187" s="278">
        <v>180</v>
      </c>
      <c r="B187" s="256"/>
      <c r="C187" s="257"/>
      <c r="D187" s="248">
        <v>0</v>
      </c>
      <c r="E187" s="248">
        <v>0</v>
      </c>
    </row>
    <row r="188" spans="1:5" s="212" customFormat="1" ht="15.75">
      <c r="A188" s="278">
        <v>181</v>
      </c>
      <c r="B188" s="256"/>
      <c r="C188" s="257"/>
      <c r="D188" s="248">
        <v>0</v>
      </c>
      <c r="E188" s="248">
        <v>0</v>
      </c>
    </row>
    <row r="189" spans="1:5" s="212" customFormat="1" ht="15.75">
      <c r="A189" s="278">
        <v>182</v>
      </c>
      <c r="B189" s="256"/>
      <c r="C189" s="257"/>
      <c r="D189" s="248">
        <v>0</v>
      </c>
      <c r="E189" s="248">
        <v>0</v>
      </c>
    </row>
    <row r="190" spans="1:5" s="212" customFormat="1" ht="15.75">
      <c r="A190" s="278">
        <v>183</v>
      </c>
      <c r="B190" s="256"/>
      <c r="C190" s="257"/>
      <c r="D190" s="248">
        <v>0</v>
      </c>
      <c r="E190" s="248">
        <v>0</v>
      </c>
    </row>
    <row r="191" spans="1:5" s="212" customFormat="1" ht="15.75">
      <c r="A191" s="278">
        <v>184</v>
      </c>
      <c r="B191" s="256"/>
      <c r="C191" s="257"/>
      <c r="D191" s="248">
        <v>0</v>
      </c>
      <c r="E191" s="248">
        <v>0</v>
      </c>
    </row>
    <row r="192" spans="1:5" s="212" customFormat="1" ht="15.75">
      <c r="A192" s="278">
        <v>185</v>
      </c>
      <c r="B192" s="256"/>
      <c r="C192" s="257"/>
      <c r="D192" s="248">
        <v>0</v>
      </c>
      <c r="E192" s="248">
        <v>0</v>
      </c>
    </row>
    <row r="193" spans="1:5" s="212" customFormat="1" ht="15.75">
      <c r="A193" s="278">
        <v>186</v>
      </c>
      <c r="B193" s="256"/>
      <c r="C193" s="257"/>
      <c r="D193" s="248">
        <v>0</v>
      </c>
      <c r="E193" s="248">
        <v>0</v>
      </c>
    </row>
    <row r="194" spans="1:5" s="212" customFormat="1" ht="15.75">
      <c r="A194" s="278">
        <v>187</v>
      </c>
      <c r="B194" s="256"/>
      <c r="C194" s="257"/>
      <c r="D194" s="248">
        <v>0</v>
      </c>
      <c r="E194" s="248">
        <v>0</v>
      </c>
    </row>
    <row r="195" spans="1:5" s="212" customFormat="1" ht="15.75">
      <c r="A195" s="278">
        <v>188</v>
      </c>
      <c r="B195" s="256"/>
      <c r="C195" s="257"/>
      <c r="D195" s="248">
        <v>0</v>
      </c>
      <c r="E195" s="248">
        <v>0</v>
      </c>
    </row>
    <row r="196" spans="1:5" s="212" customFormat="1" ht="15.75">
      <c r="A196" s="278">
        <v>189</v>
      </c>
      <c r="B196" s="256"/>
      <c r="C196" s="257"/>
      <c r="D196" s="248">
        <v>0</v>
      </c>
      <c r="E196" s="248">
        <v>0</v>
      </c>
    </row>
    <row r="197" spans="1:5" s="212" customFormat="1" ht="15.75">
      <c r="A197" s="278">
        <v>190</v>
      </c>
      <c r="B197" s="256"/>
      <c r="C197" s="257"/>
      <c r="D197" s="248">
        <v>0</v>
      </c>
      <c r="E197" s="248">
        <v>0</v>
      </c>
    </row>
    <row r="198" spans="1:5" s="212" customFormat="1" ht="15.75">
      <c r="A198" s="278">
        <v>191</v>
      </c>
      <c r="B198" s="256"/>
      <c r="C198" s="257"/>
      <c r="D198" s="248">
        <v>0</v>
      </c>
      <c r="E198" s="248">
        <v>0</v>
      </c>
    </row>
    <row r="199" spans="1:5" s="212" customFormat="1" ht="15.75">
      <c r="A199" s="278">
        <v>192</v>
      </c>
      <c r="B199" s="256"/>
      <c r="C199" s="257"/>
      <c r="D199" s="248">
        <v>0</v>
      </c>
      <c r="E199" s="248">
        <v>0</v>
      </c>
    </row>
    <row r="200" spans="1:5" s="212" customFormat="1" ht="15.75">
      <c r="A200" s="278">
        <v>193</v>
      </c>
      <c r="B200" s="256"/>
      <c r="C200" s="257"/>
      <c r="D200" s="248">
        <v>0</v>
      </c>
      <c r="E200" s="248">
        <v>0</v>
      </c>
    </row>
    <row r="201" spans="1:5" s="212" customFormat="1" ht="15.75">
      <c r="A201" s="278">
        <v>194</v>
      </c>
      <c r="B201" s="256"/>
      <c r="C201" s="257"/>
      <c r="D201" s="248">
        <v>0</v>
      </c>
      <c r="E201" s="248">
        <v>0</v>
      </c>
    </row>
    <row r="202" spans="1:5" s="212" customFormat="1" ht="15.75">
      <c r="A202" s="278">
        <v>195</v>
      </c>
      <c r="B202" s="256"/>
      <c r="C202" s="257"/>
      <c r="D202" s="248">
        <v>0</v>
      </c>
      <c r="E202" s="248">
        <v>0</v>
      </c>
    </row>
    <row r="203" spans="1:5" s="212" customFormat="1" ht="15.75">
      <c r="A203" s="278">
        <v>196</v>
      </c>
      <c r="B203" s="256"/>
      <c r="C203" s="257"/>
      <c r="D203" s="248">
        <v>0</v>
      </c>
      <c r="E203" s="248">
        <v>0</v>
      </c>
    </row>
    <row r="204" spans="1:5" s="212" customFormat="1" ht="15.75">
      <c r="A204" s="278">
        <v>197</v>
      </c>
      <c r="B204" s="256"/>
      <c r="C204" s="257"/>
      <c r="D204" s="248">
        <v>0</v>
      </c>
      <c r="E204" s="248">
        <v>0</v>
      </c>
    </row>
    <row r="205" spans="1:5" s="212" customFormat="1" ht="15.75">
      <c r="A205" s="278">
        <v>198</v>
      </c>
      <c r="B205" s="256"/>
      <c r="C205" s="257"/>
      <c r="D205" s="248">
        <v>0</v>
      </c>
      <c r="E205" s="248">
        <v>0</v>
      </c>
    </row>
    <row r="206" spans="1:5" s="212" customFormat="1" ht="15.75">
      <c r="A206" s="278">
        <v>199</v>
      </c>
      <c r="B206" s="256"/>
      <c r="C206" s="257"/>
      <c r="D206" s="248">
        <v>0</v>
      </c>
      <c r="E206" s="248">
        <v>0</v>
      </c>
    </row>
    <row r="207" spans="1:5" s="212" customFormat="1" ht="15.75">
      <c r="A207" s="278">
        <v>200</v>
      </c>
      <c r="B207" s="256"/>
      <c r="C207" s="257"/>
      <c r="D207" s="248">
        <v>0</v>
      </c>
      <c r="E207" s="248">
        <v>0</v>
      </c>
    </row>
    <row r="208" spans="1:5" s="212" customFormat="1" ht="15.75">
      <c r="A208" s="278">
        <v>201</v>
      </c>
      <c r="B208" s="256"/>
      <c r="C208" s="257"/>
      <c r="D208" s="248">
        <v>0</v>
      </c>
      <c r="E208" s="248">
        <v>0</v>
      </c>
    </row>
    <row r="209" spans="1:11" s="212" customFormat="1" ht="15.75">
      <c r="A209" s="278">
        <v>202</v>
      </c>
      <c r="B209" s="256"/>
      <c r="C209" s="257"/>
      <c r="D209" s="248">
        <v>0</v>
      </c>
      <c r="E209" s="248">
        <v>0</v>
      </c>
    </row>
    <row r="210" spans="1:11" s="212" customFormat="1" ht="15.75">
      <c r="A210" s="278">
        <v>203</v>
      </c>
      <c r="B210" s="256"/>
      <c r="C210" s="257"/>
      <c r="D210" s="248">
        <v>0</v>
      </c>
      <c r="E210" s="248">
        <v>0</v>
      </c>
    </row>
    <row r="211" spans="1:11" s="212" customFormat="1" ht="15.75">
      <c r="A211" s="278">
        <v>204</v>
      </c>
      <c r="B211" s="256"/>
      <c r="C211" s="257"/>
      <c r="D211" s="248">
        <v>0</v>
      </c>
      <c r="E211" s="248">
        <v>0</v>
      </c>
    </row>
    <row r="212" spans="1:11" s="212" customFormat="1" ht="15.75">
      <c r="A212" s="278">
        <v>205</v>
      </c>
      <c r="B212" s="256"/>
      <c r="C212" s="257"/>
      <c r="D212" s="248">
        <v>0</v>
      </c>
      <c r="E212" s="248">
        <v>0</v>
      </c>
    </row>
    <row r="213" spans="1:11" s="212" customFormat="1" ht="15.75">
      <c r="A213" s="278">
        <v>206</v>
      </c>
      <c r="B213" s="256"/>
      <c r="C213" s="257"/>
      <c r="D213" s="248">
        <v>0</v>
      </c>
      <c r="E213" s="248">
        <v>0</v>
      </c>
    </row>
    <row r="214" spans="1:11" s="212" customFormat="1" ht="15.75">
      <c r="A214" s="278">
        <v>207</v>
      </c>
      <c r="B214" s="256"/>
      <c r="C214" s="257"/>
      <c r="D214" s="248">
        <v>0</v>
      </c>
      <c r="E214" s="248">
        <v>0</v>
      </c>
    </row>
    <row r="215" spans="1:11" ht="16.5" thickBot="1">
      <c r="A215" s="409" t="s">
        <v>131</v>
      </c>
      <c r="B215" s="410"/>
      <c r="C215" s="38"/>
      <c r="D215" s="40">
        <f>SUM(D8:D214)</f>
        <v>0</v>
      </c>
      <c r="E215" s="40">
        <f>SUM(E8:E214)</f>
        <v>0</v>
      </c>
    </row>
    <row r="216" spans="1:11" ht="16.5" thickTop="1">
      <c r="A216" s="41"/>
      <c r="C216" s="42"/>
      <c r="D216" s="42"/>
      <c r="E216" s="43"/>
      <c r="F216" s="43"/>
      <c r="G216" s="43"/>
      <c r="I216" s="44"/>
      <c r="J216" s="45"/>
      <c r="K216" s="43"/>
    </row>
    <row r="217" spans="1:11" ht="15.75">
      <c r="A217" s="41"/>
      <c r="C217" s="42"/>
      <c r="D217" s="42"/>
      <c r="E217" s="43"/>
      <c r="F217" s="43"/>
      <c r="G217" s="43"/>
      <c r="I217" s="44"/>
      <c r="K217" s="43"/>
    </row>
    <row r="218" spans="1:11" ht="15.75">
      <c r="A218" s="41"/>
      <c r="C218" s="42"/>
      <c r="D218" s="42"/>
      <c r="E218" s="43"/>
      <c r="F218" s="43"/>
      <c r="G218" s="43"/>
      <c r="I218" s="44"/>
      <c r="K218" s="43"/>
    </row>
    <row r="219" spans="1:11" ht="15.75">
      <c r="A219" s="41"/>
      <c r="C219" s="42"/>
      <c r="D219" s="42"/>
      <c r="E219" s="43"/>
      <c r="F219" s="43"/>
      <c r="G219" s="43"/>
      <c r="I219" s="44"/>
      <c r="K219" s="43"/>
    </row>
    <row r="220" spans="1:11" ht="15.75">
      <c r="A220" s="41"/>
      <c r="C220" s="42"/>
      <c r="D220" s="42"/>
      <c r="E220" s="43"/>
      <c r="F220" s="43"/>
      <c r="G220" s="43"/>
      <c r="I220" s="44"/>
      <c r="K220" s="43"/>
    </row>
    <row r="221" spans="1:11" ht="15.75">
      <c r="A221" s="41"/>
      <c r="C221" s="42"/>
      <c r="D221" s="42"/>
      <c r="E221" s="43"/>
      <c r="F221" s="43"/>
      <c r="G221" s="43"/>
      <c r="I221" s="44"/>
      <c r="K221" s="43"/>
    </row>
    <row r="222" spans="1:11" ht="15.75">
      <c r="A222" s="41"/>
      <c r="C222" s="42"/>
      <c r="D222" s="42"/>
      <c r="E222" s="43"/>
      <c r="F222" s="43"/>
      <c r="G222" s="43"/>
      <c r="I222" s="44"/>
      <c r="K222" s="43"/>
    </row>
    <row r="223" spans="1:11" ht="15.75">
      <c r="A223" s="41"/>
      <c r="C223" s="42"/>
      <c r="D223" s="42"/>
      <c r="E223" s="43"/>
      <c r="F223" s="43"/>
      <c r="G223" s="43"/>
      <c r="I223" s="44"/>
      <c r="K223" s="43"/>
    </row>
    <row r="224" spans="1:11" ht="15.75">
      <c r="A224" s="41"/>
      <c r="C224" s="42"/>
      <c r="D224" s="42"/>
      <c r="E224" s="43"/>
      <c r="F224" s="43"/>
      <c r="G224" s="43"/>
      <c r="I224" s="44"/>
      <c r="K224" s="43"/>
    </row>
    <row r="225" spans="1:11" ht="15.75">
      <c r="A225" s="41"/>
      <c r="C225" s="42"/>
      <c r="D225" s="42"/>
      <c r="E225" s="43"/>
      <c r="F225" s="43"/>
      <c r="G225" s="43"/>
      <c r="I225" s="44"/>
      <c r="K225" s="43"/>
    </row>
    <row r="226" spans="1:11" ht="15.75">
      <c r="A226" s="41"/>
      <c r="C226" s="42"/>
      <c r="D226" s="42"/>
      <c r="E226" s="43"/>
      <c r="F226" s="43"/>
      <c r="G226" s="43"/>
      <c r="I226" s="44"/>
      <c r="K226" s="43"/>
    </row>
    <row r="227" spans="1:11" ht="15.75">
      <c r="A227" s="41"/>
      <c r="C227" s="42"/>
      <c r="D227" s="42"/>
      <c r="E227" s="43"/>
      <c r="F227" s="43"/>
      <c r="G227" s="43"/>
      <c r="I227" s="44"/>
      <c r="K227" s="43"/>
    </row>
    <row r="228" spans="1:11" ht="15.75">
      <c r="A228" s="41"/>
      <c r="C228" s="42"/>
      <c r="D228" s="42"/>
      <c r="E228" s="43"/>
      <c r="F228" s="43"/>
      <c r="G228" s="43"/>
      <c r="I228" s="44"/>
      <c r="K228" s="43"/>
    </row>
    <row r="229" spans="1:11" ht="15.75">
      <c r="A229" s="41"/>
      <c r="C229" s="42"/>
      <c r="D229" s="42"/>
      <c r="E229" s="43"/>
      <c r="F229" s="43"/>
      <c r="G229" s="43"/>
      <c r="I229" s="44"/>
      <c r="K229" s="43"/>
    </row>
    <row r="230" spans="1:11" ht="15.75">
      <c r="A230" s="41"/>
      <c r="C230" s="42"/>
      <c r="D230" s="42"/>
      <c r="E230" s="43"/>
      <c r="F230" s="43"/>
      <c r="G230" s="43"/>
      <c r="I230" s="44"/>
      <c r="K230" s="43"/>
    </row>
    <row r="231" spans="1:11" ht="15.75">
      <c r="A231" s="41"/>
      <c r="C231" s="46"/>
      <c r="D231" s="46"/>
      <c r="E231" s="43"/>
      <c r="F231" s="43"/>
      <c r="G231" s="43"/>
      <c r="I231" s="44"/>
      <c r="K231" s="43"/>
    </row>
    <row r="232" spans="1:11" ht="15.75">
      <c r="A232" s="41"/>
      <c r="C232" s="46"/>
      <c r="D232" s="46"/>
      <c r="E232" s="43"/>
      <c r="F232" s="43"/>
      <c r="G232" s="43"/>
      <c r="I232" s="44"/>
      <c r="K232" s="43"/>
    </row>
    <row r="233" spans="1:11" ht="15.75">
      <c r="A233" s="41"/>
      <c r="C233" s="46"/>
      <c r="D233" s="46"/>
      <c r="E233" s="43"/>
      <c r="F233" s="43"/>
      <c r="G233" s="43"/>
      <c r="I233" s="44"/>
      <c r="K233" s="43"/>
    </row>
    <row r="234" spans="1:11" ht="15.75">
      <c r="A234" s="41"/>
      <c r="C234" s="46"/>
      <c r="D234" s="46"/>
      <c r="E234" s="43"/>
      <c r="F234" s="43"/>
      <c r="G234" s="43"/>
      <c r="I234" s="44"/>
      <c r="K234" s="43"/>
    </row>
    <row r="235" spans="1:11" ht="15.75">
      <c r="A235" s="41"/>
      <c r="C235" s="46"/>
      <c r="D235" s="46"/>
      <c r="E235" s="43"/>
      <c r="F235" s="43"/>
      <c r="G235" s="43"/>
      <c r="I235" s="44"/>
      <c r="K235" s="43"/>
    </row>
    <row r="236" spans="1:11" ht="15.75">
      <c r="A236" s="41"/>
      <c r="C236" s="46"/>
      <c r="D236" s="46"/>
      <c r="E236" s="43"/>
      <c r="F236" s="43"/>
      <c r="G236" s="43"/>
      <c r="I236" s="44"/>
      <c r="K236" s="43"/>
    </row>
    <row r="237" spans="1:11" ht="15.75">
      <c r="A237" s="41"/>
      <c r="C237" s="46"/>
      <c r="D237" s="46"/>
      <c r="E237" s="43"/>
      <c r="F237" s="43"/>
      <c r="G237" s="43"/>
      <c r="I237" s="44"/>
      <c r="K237" s="43"/>
    </row>
    <row r="238" spans="1:11" ht="15.75">
      <c r="A238" s="41"/>
      <c r="C238" s="46"/>
      <c r="D238" s="46"/>
      <c r="E238" s="43"/>
      <c r="F238" s="43"/>
      <c r="G238" s="43"/>
      <c r="I238" s="44"/>
      <c r="K238" s="43"/>
    </row>
    <row r="239" spans="1:11" ht="15.75">
      <c r="A239" s="41"/>
      <c r="C239" s="46"/>
      <c r="D239" s="46"/>
      <c r="E239" s="43"/>
      <c r="F239" s="43"/>
      <c r="G239" s="43"/>
      <c r="I239" s="44"/>
      <c r="K239" s="43"/>
    </row>
    <row r="240" spans="1:11" ht="15.75">
      <c r="A240" s="41"/>
      <c r="C240" s="46"/>
      <c r="D240" s="46"/>
      <c r="E240" s="43"/>
      <c r="F240" s="43"/>
      <c r="G240" s="43"/>
      <c r="I240" s="44"/>
      <c r="K240" s="43"/>
    </row>
    <row r="241" spans="1:11" ht="15.75">
      <c r="A241" s="41"/>
      <c r="C241" s="46"/>
      <c r="D241" s="46"/>
      <c r="E241" s="43"/>
      <c r="F241" s="43"/>
      <c r="G241" s="43"/>
      <c r="I241" s="44"/>
      <c r="K241" s="43"/>
    </row>
    <row r="242" spans="1:11" ht="15.75">
      <c r="A242" s="41"/>
      <c r="C242" s="46"/>
      <c r="D242" s="46"/>
      <c r="E242" s="43"/>
      <c r="F242" s="43"/>
      <c r="G242" s="43"/>
      <c r="I242" s="44"/>
      <c r="K242" s="43"/>
    </row>
    <row r="243" spans="1:11" ht="15.75">
      <c r="A243" s="41"/>
      <c r="C243" s="46"/>
      <c r="D243" s="46"/>
      <c r="E243" s="43"/>
      <c r="F243" s="43"/>
      <c r="G243" s="43"/>
      <c r="I243" s="44"/>
      <c r="K243" s="43"/>
    </row>
    <row r="244" spans="1:11" ht="15.75">
      <c r="A244" s="41"/>
      <c r="C244" s="46"/>
      <c r="D244" s="46"/>
      <c r="E244" s="43"/>
      <c r="F244" s="43"/>
      <c r="G244" s="43"/>
      <c r="I244" s="44"/>
      <c r="K244" s="43"/>
    </row>
    <row r="245" spans="1:11" ht="15.75">
      <c r="A245" s="41"/>
      <c r="C245" s="46"/>
      <c r="D245" s="46"/>
      <c r="E245" s="43"/>
      <c r="F245" s="43"/>
      <c r="G245" s="43"/>
      <c r="I245" s="44"/>
      <c r="K245" s="43"/>
    </row>
    <row r="246" spans="1:11" ht="15.75">
      <c r="A246" s="41"/>
      <c r="C246" s="46"/>
      <c r="D246" s="46"/>
      <c r="E246" s="43"/>
      <c r="F246" s="43"/>
      <c r="G246" s="43"/>
      <c r="I246" s="44"/>
      <c r="K246" s="43"/>
    </row>
    <row r="247" spans="1:11" ht="15.75">
      <c r="A247" s="41"/>
      <c r="C247" s="46"/>
      <c r="D247" s="46"/>
      <c r="E247" s="43"/>
      <c r="F247" s="43"/>
      <c r="G247" s="43"/>
      <c r="I247" s="44"/>
      <c r="K247" s="43"/>
    </row>
    <row r="248" spans="1:11" ht="15.75">
      <c r="A248" s="41"/>
      <c r="C248" s="46"/>
      <c r="D248" s="46"/>
      <c r="E248" s="43"/>
      <c r="F248" s="43"/>
      <c r="G248" s="43"/>
      <c r="I248" s="44"/>
      <c r="K248" s="43"/>
    </row>
    <row r="249" spans="1:11" ht="15.75">
      <c r="A249" s="41"/>
      <c r="C249" s="46"/>
      <c r="D249" s="46"/>
      <c r="E249" s="43"/>
      <c r="F249" s="43"/>
      <c r="G249" s="43"/>
      <c r="I249" s="44"/>
      <c r="K249" s="43"/>
    </row>
    <row r="250" spans="1:11" ht="15.75">
      <c r="A250" s="41"/>
      <c r="C250" s="46"/>
      <c r="D250" s="46"/>
      <c r="E250" s="43"/>
      <c r="F250" s="43"/>
      <c r="G250" s="43"/>
      <c r="I250" s="44"/>
      <c r="K250" s="43"/>
    </row>
    <row r="251" spans="1:11" ht="15.75">
      <c r="A251" s="41"/>
      <c r="C251" s="46"/>
      <c r="D251" s="46"/>
      <c r="E251" s="43"/>
      <c r="F251" s="43"/>
      <c r="G251" s="43"/>
      <c r="I251" s="44"/>
      <c r="K251" s="43"/>
    </row>
    <row r="252" spans="1:11" ht="15.75">
      <c r="A252" s="41"/>
      <c r="C252" s="46"/>
      <c r="D252" s="46"/>
      <c r="E252" s="43"/>
      <c r="F252" s="43"/>
      <c r="G252" s="43"/>
      <c r="I252" s="44"/>
      <c r="K252" s="43"/>
    </row>
    <row r="253" spans="1:11" ht="15.75">
      <c r="A253" s="41"/>
      <c r="C253" s="46"/>
      <c r="D253" s="46"/>
      <c r="E253" s="43"/>
      <c r="F253" s="43"/>
      <c r="G253" s="43"/>
      <c r="I253" s="44"/>
      <c r="K253" s="43"/>
    </row>
    <row r="254" spans="1:11" ht="15.75">
      <c r="A254" s="41"/>
      <c r="C254" s="46"/>
      <c r="D254" s="46"/>
      <c r="E254" s="43"/>
      <c r="F254" s="43"/>
      <c r="G254" s="43"/>
      <c r="I254" s="44"/>
      <c r="K254" s="43"/>
    </row>
    <row r="255" spans="1:11" ht="15.75">
      <c r="A255" s="41"/>
      <c r="C255" s="46"/>
      <c r="D255" s="46"/>
      <c r="E255" s="43"/>
      <c r="F255" s="43"/>
      <c r="G255" s="43"/>
      <c r="I255" s="44"/>
      <c r="K255" s="43"/>
    </row>
    <row r="256" spans="1:11" ht="15.75">
      <c r="A256" s="41"/>
      <c r="C256" s="46"/>
      <c r="D256" s="46"/>
      <c r="E256" s="43"/>
      <c r="F256" s="43"/>
      <c r="G256" s="43"/>
      <c r="I256" s="44"/>
      <c r="K256" s="43"/>
    </row>
    <row r="257" spans="1:11" ht="15.75">
      <c r="A257" s="41"/>
      <c r="C257" s="46"/>
      <c r="D257" s="46"/>
      <c r="E257" s="43"/>
      <c r="F257" s="43"/>
      <c r="G257" s="43"/>
      <c r="I257" s="44"/>
      <c r="K257" s="43"/>
    </row>
    <row r="258" spans="1:11" ht="15.75">
      <c r="A258" s="41"/>
      <c r="C258" s="46"/>
      <c r="D258" s="46"/>
      <c r="E258" s="43"/>
      <c r="F258" s="43"/>
      <c r="G258" s="43"/>
      <c r="I258" s="44"/>
      <c r="K258" s="43"/>
    </row>
    <row r="259" spans="1:11" ht="15.75">
      <c r="A259" s="41"/>
      <c r="C259" s="46"/>
      <c r="D259" s="46"/>
      <c r="E259" s="43"/>
      <c r="F259" s="43"/>
      <c r="G259" s="43"/>
      <c r="I259" s="44"/>
      <c r="K259" s="43"/>
    </row>
    <row r="260" spans="1:11" ht="15.75">
      <c r="A260" s="41"/>
      <c r="C260" s="46"/>
      <c r="D260" s="46"/>
      <c r="E260" s="43"/>
      <c r="F260" s="43"/>
      <c r="G260" s="43"/>
      <c r="I260" s="44"/>
      <c r="K260" s="43"/>
    </row>
    <row r="261" spans="1:11" ht="15.75">
      <c r="A261" s="41"/>
      <c r="C261" s="46"/>
      <c r="D261" s="46"/>
      <c r="E261" s="43"/>
      <c r="F261" s="43"/>
      <c r="G261" s="43"/>
      <c r="I261" s="44"/>
      <c r="K261" s="43"/>
    </row>
    <row r="262" spans="1:11" ht="15.75">
      <c r="A262" s="41"/>
      <c r="C262" s="46"/>
      <c r="D262" s="46"/>
      <c r="E262" s="43"/>
      <c r="F262" s="43"/>
      <c r="G262" s="43"/>
      <c r="I262" s="44"/>
      <c r="K262" s="43"/>
    </row>
    <row r="263" spans="1:11" ht="15.75">
      <c r="A263" s="41"/>
      <c r="C263" s="46"/>
      <c r="D263" s="46"/>
      <c r="E263" s="43"/>
      <c r="F263" s="43"/>
      <c r="G263" s="43"/>
      <c r="I263" s="44"/>
      <c r="K263" s="43"/>
    </row>
    <row r="264" spans="1:11" ht="15.75">
      <c r="A264" s="41"/>
      <c r="C264" s="46"/>
      <c r="D264" s="46"/>
      <c r="E264" s="43"/>
      <c r="F264" s="43"/>
      <c r="G264" s="43"/>
      <c r="I264" s="44"/>
      <c r="K264" s="43"/>
    </row>
    <row r="265" spans="1:11" ht="15.75">
      <c r="A265" s="41"/>
      <c r="C265" s="46"/>
      <c r="D265" s="46"/>
      <c r="E265" s="43"/>
      <c r="F265" s="43"/>
      <c r="G265" s="43"/>
      <c r="I265" s="44"/>
      <c r="K265" s="43"/>
    </row>
    <row r="266" spans="1:11" ht="15.75">
      <c r="A266" s="41"/>
      <c r="C266" s="46"/>
      <c r="D266" s="46"/>
      <c r="E266" s="43"/>
      <c r="F266" s="43"/>
      <c r="G266" s="43"/>
      <c r="I266" s="44"/>
      <c r="K266" s="43"/>
    </row>
    <row r="267" spans="1:11" ht="15.75">
      <c r="A267" s="41"/>
      <c r="C267" s="46"/>
      <c r="D267" s="46"/>
      <c r="E267" s="43"/>
      <c r="F267" s="43"/>
      <c r="G267" s="43"/>
      <c r="I267" s="44"/>
      <c r="K267" s="43"/>
    </row>
    <row r="268" spans="1:11" ht="15.75">
      <c r="A268" s="41"/>
      <c r="C268" s="46"/>
      <c r="D268" s="46"/>
      <c r="E268" s="43"/>
      <c r="F268" s="43"/>
      <c r="G268" s="43"/>
      <c r="I268" s="44"/>
      <c r="K268" s="43"/>
    </row>
    <row r="269" spans="1:11" ht="15.75">
      <c r="A269" s="41"/>
      <c r="C269" s="46"/>
      <c r="D269" s="46"/>
      <c r="E269" s="43"/>
      <c r="F269" s="43"/>
      <c r="G269" s="43"/>
      <c r="I269" s="44"/>
      <c r="K269" s="43"/>
    </row>
    <row r="270" spans="1:11" ht="15.75">
      <c r="A270" s="41"/>
      <c r="C270" s="46"/>
      <c r="D270" s="46"/>
      <c r="E270" s="43"/>
      <c r="F270" s="43"/>
      <c r="G270" s="43"/>
      <c r="I270" s="44"/>
      <c r="K270" s="43"/>
    </row>
    <row r="271" spans="1:11" ht="15.75">
      <c r="A271" s="41"/>
      <c r="C271" s="46"/>
      <c r="D271" s="46"/>
      <c r="E271" s="43"/>
      <c r="F271" s="43"/>
      <c r="G271" s="43"/>
      <c r="I271" s="44"/>
      <c r="K271" s="43"/>
    </row>
    <row r="272" spans="1:11" ht="15.75">
      <c r="A272" s="41"/>
      <c r="C272" s="46"/>
      <c r="D272" s="46"/>
      <c r="E272" s="43"/>
      <c r="F272" s="43"/>
      <c r="G272" s="43"/>
      <c r="I272" s="44"/>
      <c r="K272" s="43"/>
    </row>
    <row r="273" spans="1:11" ht="15.75">
      <c r="A273" s="41"/>
      <c r="C273" s="46"/>
      <c r="D273" s="46"/>
      <c r="E273" s="43"/>
      <c r="F273" s="43"/>
      <c r="G273" s="43"/>
      <c r="I273" s="44"/>
      <c r="K273" s="43"/>
    </row>
    <row r="274" spans="1:11" ht="15.75">
      <c r="A274" s="41"/>
      <c r="C274" s="46"/>
      <c r="D274" s="46"/>
      <c r="E274" s="43"/>
      <c r="F274" s="43"/>
      <c r="G274" s="43"/>
      <c r="I274" s="44"/>
      <c r="K274" s="43"/>
    </row>
    <row r="275" spans="1:11" ht="15.75">
      <c r="A275" s="41"/>
      <c r="C275" s="46"/>
      <c r="D275" s="46"/>
      <c r="E275" s="43"/>
      <c r="F275" s="43"/>
      <c r="G275" s="43"/>
      <c r="I275" s="44"/>
      <c r="K275" s="43"/>
    </row>
    <row r="276" spans="1:11" ht="15.75">
      <c r="A276" s="41"/>
      <c r="C276" s="46"/>
      <c r="D276" s="46"/>
      <c r="E276" s="43"/>
      <c r="F276" s="43"/>
      <c r="G276" s="43"/>
      <c r="I276" s="44"/>
      <c r="K276" s="43"/>
    </row>
    <row r="277" spans="1:11" ht="15.75">
      <c r="A277" s="41"/>
      <c r="C277" s="46"/>
      <c r="D277" s="46"/>
      <c r="E277" s="43"/>
      <c r="F277" s="43"/>
      <c r="G277" s="43"/>
      <c r="I277" s="44"/>
      <c r="K277" s="43"/>
    </row>
    <row r="278" spans="1:11" ht="15.75">
      <c r="A278" s="41"/>
      <c r="C278" s="46"/>
      <c r="D278" s="46"/>
      <c r="E278" s="43"/>
      <c r="F278" s="43"/>
      <c r="G278" s="43"/>
      <c r="I278" s="44"/>
      <c r="K278" s="43"/>
    </row>
    <row r="279" spans="1:11" ht="15.75">
      <c r="A279" s="41"/>
      <c r="C279" s="46"/>
      <c r="D279" s="46"/>
      <c r="E279" s="43"/>
      <c r="F279" s="43"/>
      <c r="G279" s="43"/>
      <c r="I279" s="44"/>
      <c r="K279" s="43"/>
    </row>
    <row r="280" spans="1:11" ht="15.75">
      <c r="A280" s="41"/>
      <c r="C280" s="46"/>
      <c r="D280" s="46"/>
      <c r="E280" s="43"/>
      <c r="F280" s="43"/>
      <c r="G280" s="43"/>
      <c r="I280" s="44"/>
      <c r="K280" s="43"/>
    </row>
    <row r="281" spans="1:11" ht="15.75">
      <c r="A281" s="41"/>
      <c r="C281" s="46"/>
      <c r="D281" s="46"/>
      <c r="E281" s="43"/>
      <c r="F281" s="43"/>
      <c r="G281" s="43"/>
      <c r="I281" s="44"/>
      <c r="K281" s="43"/>
    </row>
    <row r="282" spans="1:11" ht="15.75">
      <c r="A282" s="41"/>
      <c r="C282" s="46"/>
      <c r="D282" s="46"/>
      <c r="E282" s="43"/>
      <c r="F282" s="43"/>
      <c r="G282" s="43"/>
      <c r="I282" s="44"/>
      <c r="K282" s="43"/>
    </row>
    <row r="283" spans="1:11" ht="15.75">
      <c r="A283" s="41"/>
      <c r="C283" s="46"/>
      <c r="D283" s="46"/>
      <c r="E283" s="43"/>
      <c r="F283" s="43"/>
      <c r="G283" s="43"/>
      <c r="I283" s="44"/>
      <c r="K283" s="43"/>
    </row>
    <row r="284" spans="1:11" ht="15.75">
      <c r="A284" s="41"/>
      <c r="C284" s="46"/>
      <c r="D284" s="46"/>
      <c r="E284" s="43"/>
      <c r="F284" s="43"/>
      <c r="G284" s="43"/>
      <c r="I284" s="44"/>
      <c r="K284" s="43"/>
    </row>
    <row r="285" spans="1:11" ht="15.75">
      <c r="A285" s="41"/>
      <c r="C285" s="46"/>
      <c r="D285" s="46"/>
      <c r="E285" s="43"/>
      <c r="F285" s="43"/>
      <c r="G285" s="43"/>
      <c r="I285" s="44"/>
      <c r="K285" s="43"/>
    </row>
    <row r="286" spans="1:11" ht="15.75">
      <c r="A286" s="41"/>
      <c r="C286" s="46"/>
      <c r="D286" s="46"/>
      <c r="E286" s="43"/>
      <c r="F286" s="43"/>
      <c r="G286" s="43"/>
      <c r="I286" s="44"/>
      <c r="K286" s="43"/>
    </row>
    <row r="287" spans="1:11" ht="15.75">
      <c r="A287" s="41"/>
      <c r="C287" s="46"/>
      <c r="D287" s="46"/>
      <c r="E287" s="43"/>
      <c r="F287" s="43"/>
      <c r="G287" s="43"/>
      <c r="I287" s="44"/>
      <c r="K287" s="43"/>
    </row>
    <row r="288" spans="1:11" ht="15.75">
      <c r="A288" s="41"/>
      <c r="C288" s="46"/>
      <c r="D288" s="46"/>
      <c r="E288" s="43"/>
      <c r="F288" s="43"/>
      <c r="G288" s="43"/>
      <c r="I288" s="44"/>
      <c r="K288" s="43"/>
    </row>
    <row r="289" spans="1:11" ht="15.75">
      <c r="A289" s="41"/>
      <c r="C289" s="46"/>
      <c r="D289" s="46"/>
      <c r="E289" s="43"/>
      <c r="F289" s="43"/>
      <c r="G289" s="43"/>
      <c r="I289" s="44"/>
      <c r="K289" s="43"/>
    </row>
    <row r="290" spans="1:11" ht="15.75">
      <c r="A290" s="41"/>
      <c r="C290" s="46"/>
      <c r="D290" s="46"/>
      <c r="E290" s="43"/>
      <c r="F290" s="43"/>
      <c r="G290" s="43"/>
      <c r="I290" s="44"/>
      <c r="K290" s="43"/>
    </row>
    <row r="291" spans="1:11" ht="15.75">
      <c r="A291" s="41"/>
      <c r="C291" s="46"/>
      <c r="D291" s="46"/>
      <c r="E291" s="43"/>
      <c r="F291" s="43"/>
      <c r="G291" s="43"/>
      <c r="I291" s="44"/>
      <c r="K291" s="43"/>
    </row>
    <row r="292" spans="1:11" ht="15.75">
      <c r="A292" s="41"/>
      <c r="C292" s="46"/>
      <c r="D292" s="46"/>
      <c r="E292" s="43"/>
      <c r="F292" s="43"/>
      <c r="G292" s="43"/>
      <c r="I292" s="44"/>
      <c r="K292" s="43"/>
    </row>
    <row r="293" spans="1:11" ht="15.75">
      <c r="A293" s="41"/>
      <c r="C293" s="46"/>
      <c r="D293" s="46"/>
      <c r="E293" s="43"/>
      <c r="F293" s="43"/>
      <c r="G293" s="43"/>
      <c r="I293" s="44"/>
      <c r="K293" s="43"/>
    </row>
    <row r="294" spans="1:11" ht="15.75">
      <c r="A294" s="41"/>
      <c r="C294" s="46"/>
      <c r="D294" s="46"/>
      <c r="E294" s="43"/>
      <c r="F294" s="43"/>
      <c r="G294" s="43"/>
      <c r="I294" s="44"/>
      <c r="K294" s="43"/>
    </row>
    <row r="295" spans="1:11" ht="15.75">
      <c r="A295" s="41"/>
      <c r="C295" s="46"/>
      <c r="D295" s="46"/>
      <c r="E295" s="43"/>
      <c r="F295" s="43"/>
      <c r="G295" s="43"/>
      <c r="I295" s="44"/>
      <c r="K295" s="43"/>
    </row>
    <row r="296" spans="1:11" ht="15.75">
      <c r="A296" s="41"/>
      <c r="C296" s="46"/>
      <c r="D296" s="46"/>
      <c r="E296" s="43"/>
      <c r="F296" s="43"/>
      <c r="G296" s="43"/>
      <c r="I296" s="44"/>
      <c r="K296" s="43"/>
    </row>
    <row r="297" spans="1:11" ht="15.75">
      <c r="A297" s="41"/>
      <c r="C297" s="46"/>
      <c r="D297" s="46"/>
      <c r="E297" s="43"/>
      <c r="F297" s="43"/>
      <c r="G297" s="43"/>
      <c r="I297" s="44"/>
      <c r="K297" s="43"/>
    </row>
    <row r="298" spans="1:11" ht="15.75">
      <c r="A298" s="41"/>
      <c r="C298" s="46"/>
      <c r="D298" s="46"/>
      <c r="E298" s="43"/>
      <c r="F298" s="43"/>
      <c r="G298" s="43"/>
      <c r="I298" s="44"/>
      <c r="K298" s="43"/>
    </row>
    <row r="299" spans="1:11" ht="15.75">
      <c r="A299" s="41"/>
      <c r="C299" s="46"/>
      <c r="D299" s="46"/>
      <c r="E299" s="43"/>
      <c r="F299" s="43"/>
      <c r="G299" s="43"/>
      <c r="I299" s="44"/>
      <c r="K299" s="43"/>
    </row>
    <row r="300" spans="1:11" ht="15.75">
      <c r="A300" s="41"/>
      <c r="C300" s="46"/>
      <c r="D300" s="46"/>
      <c r="E300" s="43"/>
      <c r="F300" s="43"/>
      <c r="G300" s="43"/>
      <c r="I300" s="44"/>
      <c r="K300" s="43"/>
    </row>
    <row r="301" spans="1:11" ht="15.75">
      <c r="A301" s="41"/>
      <c r="C301" s="46"/>
      <c r="D301" s="46"/>
      <c r="E301" s="43"/>
      <c r="F301" s="43"/>
      <c r="G301" s="43"/>
      <c r="I301" s="44"/>
      <c r="K301" s="43"/>
    </row>
    <row r="302" spans="1:11" ht="15.75">
      <c r="A302" s="41"/>
      <c r="C302" s="46"/>
      <c r="D302" s="46"/>
      <c r="E302" s="43"/>
      <c r="F302" s="43"/>
      <c r="G302" s="43"/>
      <c r="I302" s="44"/>
      <c r="K302" s="43"/>
    </row>
    <row r="303" spans="1:11" ht="15.75">
      <c r="A303" s="41"/>
      <c r="C303" s="46"/>
      <c r="D303" s="46"/>
      <c r="E303" s="43"/>
      <c r="F303" s="43"/>
      <c r="G303" s="43"/>
      <c r="I303" s="44"/>
      <c r="K303" s="43"/>
    </row>
    <row r="304" spans="1:11" ht="15.75">
      <c r="A304" s="41"/>
      <c r="C304" s="46"/>
      <c r="D304" s="46"/>
      <c r="E304" s="43"/>
      <c r="F304" s="43"/>
      <c r="G304" s="43"/>
      <c r="I304" s="44"/>
      <c r="K304" s="43"/>
    </row>
    <row r="305" spans="1:11" ht="15.75">
      <c r="A305" s="41"/>
      <c r="C305" s="46"/>
      <c r="D305" s="46"/>
      <c r="E305" s="43"/>
      <c r="F305" s="43"/>
      <c r="G305" s="43"/>
      <c r="I305" s="44"/>
      <c r="K305" s="43"/>
    </row>
    <row r="306" spans="1:11" ht="15.75">
      <c r="A306" s="41"/>
      <c r="C306" s="46"/>
      <c r="D306" s="46"/>
      <c r="E306" s="43"/>
      <c r="F306" s="43"/>
      <c r="G306" s="43"/>
      <c r="I306" s="44"/>
      <c r="K306" s="43"/>
    </row>
    <row r="307" spans="1:11" ht="15.75">
      <c r="A307" s="41"/>
      <c r="C307" s="46"/>
      <c r="D307" s="46"/>
      <c r="E307" s="43"/>
      <c r="F307" s="43"/>
      <c r="G307" s="43"/>
      <c r="I307" s="44"/>
      <c r="K307" s="43"/>
    </row>
    <row r="308" spans="1:11" ht="15.75">
      <c r="A308" s="41"/>
      <c r="C308" s="46"/>
      <c r="D308" s="46"/>
      <c r="E308" s="43"/>
      <c r="F308" s="43"/>
      <c r="G308" s="43"/>
      <c r="I308" s="44"/>
      <c r="K308" s="43"/>
    </row>
    <row r="309" spans="1:11" ht="15.75">
      <c r="A309" s="41"/>
      <c r="C309" s="46"/>
      <c r="D309" s="46"/>
      <c r="E309" s="43"/>
      <c r="F309" s="43"/>
      <c r="G309" s="43"/>
      <c r="I309" s="44"/>
      <c r="K309" s="43"/>
    </row>
    <row r="310" spans="1:11" ht="15.75">
      <c r="A310" s="41"/>
      <c r="C310" s="46"/>
      <c r="D310" s="46"/>
      <c r="E310" s="43"/>
      <c r="F310" s="43"/>
      <c r="G310" s="43"/>
      <c r="I310" s="44"/>
      <c r="K310" s="43"/>
    </row>
    <row r="311" spans="1:11" ht="15.75">
      <c r="A311" s="41"/>
      <c r="C311" s="46"/>
      <c r="D311" s="46"/>
      <c r="E311" s="43"/>
      <c r="F311" s="43"/>
      <c r="G311" s="43"/>
      <c r="I311" s="44"/>
      <c r="K311" s="43"/>
    </row>
    <row r="312" spans="1:11" ht="15.75">
      <c r="A312" s="41"/>
      <c r="C312" s="46"/>
      <c r="D312" s="46"/>
      <c r="E312" s="43"/>
      <c r="F312" s="43"/>
      <c r="G312" s="43"/>
      <c r="I312" s="44"/>
      <c r="K312" s="43"/>
    </row>
    <row r="313" spans="1:11" ht="15.75">
      <c r="A313" s="41"/>
      <c r="C313" s="46"/>
      <c r="D313" s="46"/>
      <c r="E313" s="43"/>
      <c r="F313" s="43"/>
      <c r="G313" s="43"/>
      <c r="I313" s="44"/>
      <c r="K313" s="43"/>
    </row>
    <row r="314" spans="1:11" ht="15.75">
      <c r="A314" s="41"/>
      <c r="C314" s="46"/>
      <c r="D314" s="46"/>
      <c r="E314" s="43"/>
      <c r="F314" s="43"/>
      <c r="G314" s="43"/>
      <c r="I314" s="44"/>
      <c r="K314" s="43"/>
    </row>
    <row r="315" spans="1:11" ht="15.75">
      <c r="A315" s="41"/>
      <c r="C315" s="46"/>
      <c r="D315" s="46"/>
      <c r="E315" s="43"/>
      <c r="F315" s="43"/>
      <c r="G315" s="43"/>
      <c r="I315" s="44"/>
      <c r="K315" s="43"/>
    </row>
    <row r="316" spans="1:11" ht="15.75">
      <c r="A316" s="41"/>
      <c r="C316" s="46"/>
      <c r="D316" s="46"/>
      <c r="E316" s="43"/>
      <c r="F316" s="43"/>
      <c r="G316" s="43"/>
      <c r="I316" s="44"/>
      <c r="K316" s="43"/>
    </row>
    <row r="317" spans="1:11" ht="15.75">
      <c r="A317" s="41"/>
      <c r="C317" s="46"/>
      <c r="D317" s="46"/>
      <c r="E317" s="43"/>
      <c r="F317" s="43"/>
      <c r="G317" s="43"/>
      <c r="I317" s="44"/>
      <c r="K317" s="43"/>
    </row>
    <row r="318" spans="1:11" ht="15.75">
      <c r="A318" s="41"/>
      <c r="C318" s="46"/>
      <c r="D318" s="46"/>
      <c r="E318" s="43"/>
      <c r="F318" s="43"/>
      <c r="G318" s="43"/>
      <c r="I318" s="44"/>
      <c r="K318" s="43"/>
    </row>
    <row r="319" spans="1:11" ht="15.75">
      <c r="A319" s="41"/>
      <c r="C319" s="46"/>
      <c r="D319" s="46"/>
      <c r="E319" s="43"/>
      <c r="F319" s="43"/>
      <c r="G319" s="43"/>
      <c r="I319" s="44"/>
      <c r="K319" s="43"/>
    </row>
    <row r="320" spans="1:11" ht="15.75">
      <c r="A320" s="41"/>
      <c r="C320" s="46"/>
      <c r="D320" s="46"/>
      <c r="E320" s="43"/>
      <c r="F320" s="43"/>
      <c r="G320" s="43"/>
      <c r="I320" s="44"/>
      <c r="K320" s="43"/>
    </row>
    <row r="321" spans="1:11" ht="15.75">
      <c r="A321" s="41"/>
      <c r="C321" s="46"/>
      <c r="D321" s="46"/>
      <c r="E321" s="43"/>
      <c r="F321" s="43"/>
      <c r="G321" s="43"/>
      <c r="I321" s="44"/>
      <c r="K321" s="43"/>
    </row>
    <row r="322" spans="1:11" ht="15.75">
      <c r="A322" s="41"/>
      <c r="C322" s="46"/>
      <c r="D322" s="46"/>
      <c r="E322" s="43"/>
      <c r="F322" s="43"/>
      <c r="G322" s="43"/>
      <c r="I322" s="44"/>
      <c r="K322" s="43"/>
    </row>
    <row r="323" spans="1:11" ht="15.75">
      <c r="A323" s="41"/>
      <c r="C323" s="46"/>
      <c r="D323" s="46"/>
      <c r="E323" s="43"/>
      <c r="F323" s="43"/>
      <c r="G323" s="43"/>
      <c r="I323" s="44"/>
      <c r="K323" s="43"/>
    </row>
    <row r="324" spans="1:11" ht="15.75">
      <c r="A324" s="41"/>
      <c r="C324" s="46"/>
      <c r="D324" s="46"/>
      <c r="E324" s="43"/>
      <c r="F324" s="43"/>
      <c r="G324" s="43"/>
      <c r="I324" s="44"/>
      <c r="K324" s="43"/>
    </row>
    <row r="325" spans="1:11" ht="15.75">
      <c r="A325" s="41"/>
      <c r="C325" s="46"/>
      <c r="D325" s="46"/>
      <c r="E325" s="43"/>
      <c r="F325" s="43"/>
      <c r="G325" s="43"/>
      <c r="I325" s="44"/>
      <c r="K325" s="43"/>
    </row>
    <row r="326" spans="1:11" ht="15.75">
      <c r="A326" s="41"/>
      <c r="C326" s="46"/>
      <c r="D326" s="46"/>
      <c r="E326" s="43"/>
      <c r="F326" s="43"/>
      <c r="G326" s="43"/>
      <c r="I326" s="44"/>
      <c r="K326" s="43"/>
    </row>
    <row r="327" spans="1:11" ht="15.75">
      <c r="A327" s="41"/>
      <c r="C327" s="46"/>
      <c r="D327" s="46"/>
      <c r="E327" s="43"/>
      <c r="F327" s="43"/>
      <c r="G327" s="43"/>
      <c r="I327" s="44"/>
      <c r="K327" s="43"/>
    </row>
    <row r="328" spans="1:11" ht="15.75">
      <c r="A328" s="41"/>
      <c r="C328" s="46"/>
      <c r="D328" s="46"/>
      <c r="E328" s="43"/>
      <c r="F328" s="43"/>
      <c r="G328" s="43"/>
      <c r="I328" s="44"/>
      <c r="K328" s="43"/>
    </row>
    <row r="329" spans="1:11" ht="15.75">
      <c r="A329" s="41"/>
      <c r="C329" s="46"/>
      <c r="D329" s="46"/>
      <c r="E329" s="43"/>
      <c r="F329" s="43"/>
      <c r="G329" s="43"/>
      <c r="I329" s="44"/>
      <c r="K329" s="43"/>
    </row>
    <row r="330" spans="1:11" ht="15.75">
      <c r="A330" s="41"/>
      <c r="C330" s="46"/>
      <c r="D330" s="46"/>
      <c r="E330" s="43"/>
      <c r="F330" s="43"/>
      <c r="G330" s="43"/>
      <c r="I330" s="44"/>
      <c r="K330" s="43"/>
    </row>
    <row r="331" spans="1:11" ht="15.75">
      <c r="A331" s="41"/>
      <c r="B331" s="47"/>
      <c r="C331" s="46"/>
      <c r="D331" s="46"/>
      <c r="E331" s="43"/>
      <c r="F331" s="43"/>
      <c r="G331" s="43"/>
      <c r="I331" s="44"/>
      <c r="K331" s="43"/>
    </row>
    <row r="332" spans="1:11" ht="15.75">
      <c r="A332" s="41"/>
      <c r="B332" s="47"/>
      <c r="C332" s="46"/>
      <c r="D332" s="46"/>
      <c r="E332" s="43"/>
      <c r="F332" s="43"/>
      <c r="G332" s="43"/>
      <c r="I332" s="44"/>
      <c r="K332" s="43"/>
    </row>
    <row r="333" spans="1:11" ht="15.75">
      <c r="A333" s="41"/>
      <c r="B333" s="47"/>
      <c r="C333" s="46"/>
      <c r="D333" s="43"/>
      <c r="E333" s="43"/>
      <c r="F333" s="43"/>
      <c r="G333" s="43"/>
      <c r="I333" s="44"/>
      <c r="K333" s="48"/>
    </row>
    <row r="334" spans="1:11" ht="15.75">
      <c r="A334" s="41"/>
      <c r="B334" s="47"/>
      <c r="C334" s="46"/>
      <c r="D334" s="43"/>
      <c r="F334" s="43"/>
      <c r="G334" s="43"/>
      <c r="I334" s="44"/>
      <c r="K334" s="43"/>
    </row>
    <row r="335" spans="1:11" ht="15.75">
      <c r="A335" s="41"/>
      <c r="B335" s="47"/>
      <c r="C335" s="46"/>
      <c r="D335" s="46"/>
      <c r="E335" s="43"/>
      <c r="F335" s="43"/>
      <c r="G335" s="43"/>
      <c r="I335" s="44"/>
      <c r="K335" s="43"/>
    </row>
    <row r="336" spans="1:11" ht="15.75">
      <c r="A336" s="41"/>
      <c r="B336" s="47"/>
      <c r="C336" s="46"/>
      <c r="D336" s="46"/>
      <c r="E336" s="43"/>
      <c r="F336" s="43"/>
      <c r="G336" s="43"/>
      <c r="I336" s="44"/>
      <c r="K336" s="43"/>
    </row>
    <row r="337" spans="1:11" ht="15.75">
      <c r="A337" s="41"/>
      <c r="B337" s="47"/>
      <c r="C337" s="46"/>
      <c r="D337" s="46"/>
      <c r="E337" s="43"/>
      <c r="F337" s="43"/>
      <c r="G337" s="43"/>
      <c r="I337" s="44"/>
      <c r="K337" s="43"/>
    </row>
    <row r="338" spans="1:11" ht="15.75">
      <c r="A338" s="41"/>
      <c r="B338" s="47"/>
      <c r="C338" s="46"/>
      <c r="D338" s="46"/>
      <c r="E338" s="43"/>
      <c r="F338" s="43"/>
      <c r="G338" s="43"/>
      <c r="I338" s="44"/>
      <c r="K338" s="43"/>
    </row>
    <row r="339" spans="1:11" ht="15.75">
      <c r="A339" s="41"/>
      <c r="B339" s="47"/>
      <c r="C339" s="46"/>
      <c r="D339" s="46"/>
      <c r="E339" s="43"/>
      <c r="F339" s="43"/>
      <c r="G339" s="43"/>
      <c r="I339" s="44"/>
      <c r="K339" s="43"/>
    </row>
    <row r="340" spans="1:11" ht="15.75">
      <c r="A340" s="41"/>
      <c r="B340" s="47"/>
      <c r="C340" s="46"/>
      <c r="D340" s="43"/>
      <c r="E340" s="43"/>
      <c r="F340" s="43"/>
      <c r="G340" s="43"/>
      <c r="I340" s="44"/>
      <c r="K340" s="48"/>
    </row>
    <row r="341" spans="1:11" ht="15.75">
      <c r="A341" s="41"/>
      <c r="B341" s="47"/>
      <c r="C341" s="46"/>
      <c r="D341" s="43"/>
      <c r="F341" s="43"/>
      <c r="G341" s="43"/>
      <c r="I341" s="44"/>
      <c r="K341" s="43"/>
    </row>
    <row r="342" spans="1:11" ht="15.75">
      <c r="A342" s="41"/>
      <c r="B342" s="47"/>
      <c r="C342" s="46"/>
      <c r="D342" s="46"/>
      <c r="E342" s="43"/>
      <c r="F342" s="43"/>
      <c r="G342" s="43"/>
      <c r="I342" s="44"/>
      <c r="K342" s="43"/>
    </row>
    <row r="343" spans="1:11" ht="15.75">
      <c r="A343" s="41"/>
      <c r="B343" s="47"/>
      <c r="C343" s="46"/>
      <c r="D343" s="43"/>
      <c r="E343" s="43"/>
      <c r="F343" s="43"/>
      <c r="G343" s="43"/>
      <c r="I343" s="44"/>
      <c r="K343" s="48"/>
    </row>
    <row r="344" spans="1:11" ht="15.75">
      <c r="A344" s="41"/>
      <c r="B344" s="47"/>
      <c r="C344" s="46"/>
      <c r="D344" s="43"/>
      <c r="F344" s="43"/>
      <c r="G344" s="43"/>
      <c r="I344" s="44"/>
      <c r="K344" s="43"/>
    </row>
    <row r="345" spans="1:11" ht="15.75">
      <c r="A345" s="41"/>
      <c r="B345" s="47"/>
      <c r="C345" s="46"/>
      <c r="D345" s="46"/>
      <c r="E345" s="43"/>
      <c r="F345" s="43"/>
      <c r="G345" s="43"/>
      <c r="I345" s="44"/>
      <c r="K345" s="43"/>
    </row>
    <row r="346" spans="1:11" ht="15.75">
      <c r="A346" s="41"/>
      <c r="B346" s="47"/>
      <c r="C346" s="46"/>
      <c r="D346" s="46"/>
      <c r="E346" s="43"/>
      <c r="F346" s="43"/>
      <c r="G346" s="43"/>
      <c r="I346" s="44"/>
      <c r="K346" s="43"/>
    </row>
    <row r="347" spans="1:11" ht="15.75">
      <c r="A347" s="41"/>
      <c r="B347" s="47"/>
      <c r="C347" s="46"/>
      <c r="D347" s="46"/>
      <c r="E347" s="43"/>
      <c r="F347" s="43"/>
      <c r="G347" s="43"/>
      <c r="I347" s="44"/>
      <c r="K347" s="43"/>
    </row>
    <row r="348" spans="1:11" ht="15.75">
      <c r="A348" s="41"/>
      <c r="B348" s="47"/>
      <c r="C348" s="46"/>
      <c r="D348" s="46"/>
      <c r="E348" s="43"/>
      <c r="F348" s="43"/>
      <c r="G348" s="43"/>
      <c r="I348" s="44"/>
      <c r="K348" s="43"/>
    </row>
    <row r="349" spans="1:11" ht="15.75">
      <c r="A349" s="41"/>
      <c r="B349" s="47"/>
      <c r="C349" s="46"/>
      <c r="D349" s="46"/>
      <c r="E349" s="43"/>
      <c r="F349" s="43"/>
      <c r="G349" s="43"/>
      <c r="I349" s="44"/>
      <c r="K349" s="43"/>
    </row>
    <row r="350" spans="1:11" ht="15.75">
      <c r="A350" s="41"/>
      <c r="B350" s="47"/>
      <c r="C350" s="46"/>
      <c r="D350" s="46"/>
      <c r="E350" s="43"/>
      <c r="F350" s="43"/>
      <c r="G350" s="43"/>
      <c r="I350" s="44"/>
      <c r="K350" s="43"/>
    </row>
    <row r="351" spans="1:11" ht="15.75">
      <c r="A351" s="41"/>
      <c r="B351" s="47"/>
      <c r="C351" s="46"/>
      <c r="D351" s="46"/>
      <c r="E351" s="43"/>
      <c r="F351" s="43"/>
      <c r="G351" s="43"/>
      <c r="I351" s="44"/>
      <c r="K351" s="43"/>
    </row>
    <row r="352" spans="1:11" ht="15.75">
      <c r="A352" s="41"/>
      <c r="B352" s="47"/>
      <c r="C352" s="46"/>
      <c r="D352" s="46"/>
      <c r="E352" s="43"/>
      <c r="F352" s="43"/>
      <c r="G352" s="43"/>
      <c r="I352" s="44"/>
      <c r="K352" s="43"/>
    </row>
    <row r="353" spans="1:11" ht="15.75">
      <c r="A353" s="41"/>
      <c r="B353" s="47"/>
      <c r="C353" s="46"/>
      <c r="D353" s="46"/>
      <c r="E353" s="43"/>
      <c r="F353" s="43"/>
      <c r="G353" s="43"/>
      <c r="I353" s="44"/>
      <c r="K353" s="43"/>
    </row>
    <row r="354" spans="1:11" ht="15.75">
      <c r="A354" s="41"/>
      <c r="B354" s="47"/>
      <c r="C354" s="46"/>
      <c r="D354" s="46"/>
      <c r="E354" s="43"/>
      <c r="F354" s="43"/>
      <c r="G354" s="43"/>
      <c r="I354" s="44"/>
      <c r="K354" s="43"/>
    </row>
    <row r="355" spans="1:11" ht="15.75">
      <c r="A355" s="41"/>
      <c r="B355" s="47"/>
      <c r="C355" s="46"/>
      <c r="D355" s="46"/>
      <c r="E355" s="43"/>
      <c r="F355" s="43"/>
      <c r="G355" s="43"/>
      <c r="I355" s="44"/>
      <c r="K355" s="43"/>
    </row>
    <row r="356" spans="1:11" ht="15.75">
      <c r="A356" s="41"/>
      <c r="B356" s="47"/>
      <c r="C356" s="46"/>
      <c r="D356" s="46"/>
      <c r="E356" s="43"/>
      <c r="F356" s="43"/>
      <c r="G356" s="43"/>
      <c r="I356" s="44"/>
      <c r="K356" s="43"/>
    </row>
    <row r="357" spans="1:11" ht="15.75">
      <c r="A357" s="41"/>
      <c r="B357" s="47"/>
      <c r="C357" s="46"/>
      <c r="D357" s="46"/>
      <c r="E357" s="43"/>
      <c r="F357" s="43"/>
      <c r="G357" s="43"/>
      <c r="I357" s="44"/>
      <c r="K357" s="43"/>
    </row>
    <row r="358" spans="1:11" ht="15.75">
      <c r="A358" s="41"/>
      <c r="B358" s="47"/>
      <c r="C358" s="46"/>
      <c r="D358" s="46"/>
      <c r="E358" s="43"/>
      <c r="F358" s="43"/>
      <c r="G358" s="43"/>
      <c r="I358" s="44"/>
      <c r="K358" s="43"/>
    </row>
    <row r="359" spans="1:11" ht="15.75">
      <c r="A359" s="41"/>
      <c r="B359" s="47"/>
      <c r="C359" s="46"/>
      <c r="D359" s="46"/>
      <c r="E359" s="43"/>
      <c r="F359" s="43"/>
      <c r="G359" s="43"/>
      <c r="I359" s="44"/>
      <c r="K359" s="43"/>
    </row>
    <row r="360" spans="1:11" ht="15.75">
      <c r="A360" s="41"/>
      <c r="B360" s="47"/>
      <c r="C360" s="46"/>
      <c r="D360" s="46"/>
      <c r="E360" s="43"/>
      <c r="F360" s="43"/>
      <c r="G360" s="43"/>
      <c r="I360" s="44"/>
      <c r="K360" s="43"/>
    </row>
    <row r="361" spans="1:11" ht="15.75">
      <c r="A361" s="41"/>
      <c r="B361" s="47"/>
      <c r="C361" s="46"/>
      <c r="D361" s="46"/>
      <c r="E361" s="43"/>
      <c r="F361" s="49"/>
      <c r="G361" s="43"/>
      <c r="I361" s="50"/>
      <c r="K361" s="43"/>
    </row>
    <row r="362" spans="1:11" ht="15.75">
      <c r="A362" s="41"/>
      <c r="B362" s="47"/>
      <c r="C362" s="46"/>
      <c r="D362" s="46"/>
      <c r="E362" s="43"/>
      <c r="F362" s="49"/>
      <c r="G362" s="43"/>
      <c r="I362" s="44"/>
      <c r="K362" s="43"/>
    </row>
    <row r="363" spans="1:11" ht="15.75">
      <c r="A363" s="41"/>
      <c r="B363" s="47"/>
      <c r="C363" s="46"/>
      <c r="D363" s="46"/>
      <c r="E363" s="43"/>
      <c r="F363" s="49"/>
      <c r="G363" s="43"/>
      <c r="I363" s="44"/>
      <c r="K363" s="43"/>
    </row>
    <row r="364" spans="1:11" ht="15.75">
      <c r="A364" s="41"/>
      <c r="B364" s="47"/>
      <c r="C364" s="46"/>
      <c r="D364" s="46"/>
      <c r="E364" s="43"/>
      <c r="F364" s="49"/>
      <c r="G364" s="43"/>
      <c r="I364" s="50"/>
      <c r="K364" s="43"/>
    </row>
    <row r="365" spans="1:11" ht="15.75">
      <c r="A365" s="41"/>
      <c r="B365" s="47"/>
      <c r="C365" s="46"/>
      <c r="D365" s="46"/>
      <c r="E365" s="43"/>
      <c r="F365" s="49"/>
      <c r="G365" s="43"/>
      <c r="I365" s="44"/>
      <c r="K365" s="43"/>
    </row>
    <row r="366" spans="1:11" ht="15.75">
      <c r="A366" s="41"/>
      <c r="B366" s="47"/>
      <c r="C366" s="46"/>
      <c r="D366" s="46"/>
      <c r="E366" s="43"/>
      <c r="F366" s="49"/>
      <c r="G366" s="43"/>
      <c r="I366" s="44"/>
      <c r="K366" s="51"/>
    </row>
    <row r="367" spans="1:11" ht="15.75">
      <c r="A367" s="41"/>
      <c r="B367" s="47"/>
      <c r="C367" s="46"/>
      <c r="D367" s="46"/>
      <c r="E367" s="43"/>
      <c r="F367" s="49"/>
      <c r="G367" s="43"/>
      <c r="I367" s="44"/>
      <c r="K367" s="43"/>
    </row>
    <row r="368" spans="1:11" ht="15.75">
      <c r="A368" s="41"/>
      <c r="B368" s="47"/>
      <c r="C368" s="46"/>
      <c r="D368" s="46"/>
      <c r="E368" s="43"/>
      <c r="F368" s="49"/>
      <c r="G368" s="43"/>
      <c r="I368" s="44"/>
      <c r="K368" s="43"/>
    </row>
    <row r="369" spans="1:11" ht="15.75">
      <c r="A369" s="41"/>
      <c r="B369" s="47"/>
      <c r="C369" s="46"/>
      <c r="D369" s="46"/>
      <c r="E369" s="43"/>
      <c r="F369" s="49"/>
      <c r="G369" s="43"/>
      <c r="I369" s="44"/>
      <c r="K369" s="43"/>
    </row>
    <row r="370" spans="1:11" ht="15.75">
      <c r="A370" s="41"/>
      <c r="B370" s="47"/>
      <c r="C370" s="46"/>
      <c r="D370" s="46"/>
      <c r="E370" s="43"/>
      <c r="F370" s="52"/>
      <c r="G370" s="43"/>
      <c r="I370" s="44"/>
      <c r="K370" s="43"/>
    </row>
    <row r="371" spans="1:11" ht="15.75">
      <c r="A371" s="41"/>
      <c r="B371" s="47"/>
      <c r="C371" s="46"/>
      <c r="D371" s="46"/>
      <c r="E371" s="43"/>
      <c r="F371" s="52"/>
      <c r="G371" s="43"/>
      <c r="I371" s="44"/>
      <c r="K371" s="43"/>
    </row>
    <row r="372" spans="1:11" ht="15.75">
      <c r="A372" s="41"/>
      <c r="B372" s="47"/>
      <c r="C372" s="46"/>
      <c r="D372" s="46"/>
      <c r="E372" s="43"/>
      <c r="F372" s="52"/>
      <c r="G372" s="43"/>
      <c r="I372" s="44"/>
      <c r="K372" s="43"/>
    </row>
    <row r="373" spans="1:11" ht="15.75">
      <c r="A373" s="41"/>
      <c r="B373" s="47"/>
      <c r="C373" s="46"/>
      <c r="D373" s="46"/>
      <c r="E373" s="43"/>
      <c r="F373" s="53"/>
      <c r="G373" s="43"/>
      <c r="I373" s="50"/>
      <c r="K373" s="43"/>
    </row>
    <row r="374" spans="1:11" ht="15.75">
      <c r="A374" s="41"/>
      <c r="B374" s="47"/>
      <c r="C374" s="46"/>
      <c r="D374" s="46"/>
      <c r="E374" s="54"/>
      <c r="F374" s="53"/>
      <c r="G374" s="43"/>
      <c r="I374" s="50"/>
      <c r="K374" s="43"/>
    </row>
    <row r="375" spans="1:11" ht="15.75">
      <c r="A375" s="41"/>
      <c r="B375" s="47"/>
      <c r="C375" s="46"/>
      <c r="D375" s="46"/>
      <c r="E375" s="54"/>
      <c r="F375" s="53"/>
      <c r="G375" s="43"/>
      <c r="I375" s="44"/>
      <c r="K375" s="43"/>
    </row>
    <row r="376" spans="1:11" ht="15.75">
      <c r="A376" s="41"/>
      <c r="B376" s="55"/>
      <c r="C376" s="46"/>
      <c r="D376" s="46"/>
      <c r="E376" s="54"/>
      <c r="F376" s="52"/>
      <c r="G376" s="43"/>
      <c r="I376" s="50"/>
      <c r="K376" s="43"/>
    </row>
    <row r="377" spans="1:11" ht="15.75">
      <c r="A377" s="41"/>
      <c r="B377" s="56"/>
      <c r="C377" s="46"/>
      <c r="D377" s="46"/>
      <c r="E377" s="54"/>
      <c r="F377" s="53"/>
      <c r="G377" s="43"/>
      <c r="I377" s="44"/>
      <c r="K377" s="43"/>
    </row>
    <row r="378" spans="1:11" ht="15.75">
      <c r="A378" s="41"/>
      <c r="B378" s="56"/>
      <c r="C378" s="46"/>
      <c r="D378" s="46"/>
      <c r="E378" s="54"/>
      <c r="F378" s="52"/>
      <c r="G378" s="43"/>
      <c r="I378" s="44"/>
      <c r="K378" s="43"/>
    </row>
    <row r="379" spans="1:11" ht="15.75">
      <c r="A379" s="41"/>
      <c r="B379" s="57"/>
      <c r="C379" s="46"/>
      <c r="D379" s="46"/>
      <c r="E379" s="54"/>
      <c r="F379" s="52"/>
      <c r="G379" s="43"/>
      <c r="I379" s="44"/>
      <c r="K379" s="43"/>
    </row>
    <row r="380" spans="1:11" ht="15.75">
      <c r="A380" s="41"/>
      <c r="B380" s="56"/>
      <c r="C380" s="46"/>
      <c r="D380" s="46"/>
      <c r="E380" s="54"/>
      <c r="F380" s="52"/>
      <c r="G380" s="43"/>
      <c r="I380" s="50"/>
      <c r="K380" s="43"/>
    </row>
    <row r="381" spans="1:11" ht="15.75">
      <c r="A381" s="41"/>
      <c r="B381" s="57"/>
      <c r="C381" s="46"/>
      <c r="D381" s="46"/>
      <c r="E381" s="54"/>
      <c r="F381" s="52"/>
      <c r="G381" s="43"/>
      <c r="I381" s="44"/>
      <c r="K381" s="43"/>
    </row>
    <row r="382" spans="1:11" ht="15.75">
      <c r="A382" s="41"/>
      <c r="B382" s="55"/>
      <c r="C382" s="46"/>
      <c r="D382" s="46"/>
      <c r="E382" s="54"/>
      <c r="F382" s="53"/>
      <c r="G382" s="43"/>
      <c r="I382" s="50"/>
      <c r="K382" s="43"/>
    </row>
    <row r="383" spans="1:11" ht="15.75">
      <c r="A383" s="41"/>
      <c r="B383" s="55"/>
      <c r="C383" s="46"/>
      <c r="D383" s="46"/>
      <c r="E383" s="54"/>
      <c r="F383" s="58"/>
      <c r="G383" s="43"/>
      <c r="I383" s="44"/>
      <c r="K383" s="43"/>
    </row>
    <row r="384" spans="1:11" ht="15.75">
      <c r="A384" s="41"/>
      <c r="B384" s="56"/>
      <c r="C384" s="46"/>
      <c r="D384" s="46"/>
      <c r="E384" s="54"/>
      <c r="F384" s="59"/>
      <c r="G384" s="43"/>
      <c r="I384" s="60"/>
      <c r="K384" s="43"/>
    </row>
    <row r="385" spans="1:12" ht="15.75">
      <c r="A385" s="41"/>
      <c r="B385" s="61"/>
      <c r="C385" s="62"/>
      <c r="D385" s="62"/>
      <c r="E385" s="51"/>
      <c r="F385" s="63"/>
      <c r="G385" s="51"/>
      <c r="H385" s="64"/>
      <c r="I385" s="50"/>
      <c r="J385" s="64"/>
      <c r="K385" s="51"/>
      <c r="L385" s="64"/>
    </row>
    <row r="386" spans="1:12" ht="15.75">
      <c r="A386" s="41"/>
      <c r="B386" s="61"/>
      <c r="C386" s="62"/>
      <c r="D386" s="62"/>
      <c r="E386" s="51"/>
      <c r="F386" s="63"/>
      <c r="G386" s="51"/>
      <c r="H386" s="64"/>
      <c r="I386" s="50"/>
      <c r="J386" s="64"/>
      <c r="K386" s="51"/>
      <c r="L386" s="64"/>
    </row>
    <row r="387" spans="1:12" ht="15.75">
      <c r="A387" s="41"/>
      <c r="B387" s="56"/>
      <c r="C387" s="46"/>
      <c r="D387" s="46"/>
      <c r="E387" s="54"/>
      <c r="F387" s="58"/>
      <c r="G387" s="43"/>
      <c r="I387" s="44"/>
      <c r="K387" s="43"/>
    </row>
    <row r="388" spans="1:12" ht="15.75">
      <c r="A388" s="41"/>
      <c r="B388" s="57"/>
      <c r="C388" s="46"/>
      <c r="D388" s="46"/>
      <c r="E388" s="54"/>
      <c r="F388" s="59"/>
      <c r="G388" s="43"/>
      <c r="I388" s="50"/>
      <c r="K388" s="43"/>
    </row>
    <row r="389" spans="1:12" ht="15.75">
      <c r="A389" s="41"/>
      <c r="B389" s="57"/>
      <c r="C389" s="46"/>
      <c r="D389" s="46"/>
      <c r="E389" s="54"/>
      <c r="F389" s="59"/>
      <c r="G389" s="43"/>
      <c r="I389" s="50"/>
      <c r="K389" s="43"/>
    </row>
    <row r="390" spans="1:12" ht="15.75">
      <c r="A390" s="41"/>
      <c r="B390" s="57"/>
      <c r="C390" s="46"/>
      <c r="D390" s="46"/>
      <c r="E390" s="54"/>
      <c r="F390" s="59"/>
      <c r="G390" s="43"/>
      <c r="I390" s="44"/>
      <c r="K390" s="43"/>
    </row>
    <row r="391" spans="1:12" ht="15.75">
      <c r="A391" s="41"/>
      <c r="B391" s="57"/>
      <c r="C391" s="46"/>
      <c r="D391" s="46"/>
      <c r="E391" s="54"/>
      <c r="F391" s="63"/>
      <c r="G391" s="43"/>
      <c r="I391" s="44"/>
      <c r="K391" s="43"/>
    </row>
    <row r="392" spans="1:12" ht="15.75">
      <c r="A392" s="41"/>
      <c r="B392" s="57"/>
      <c r="C392" s="46"/>
      <c r="D392" s="46"/>
      <c r="E392" s="54"/>
      <c r="F392" s="63"/>
      <c r="G392" s="43"/>
      <c r="I392" s="44"/>
      <c r="K392" s="43"/>
    </row>
    <row r="393" spans="1:12" ht="15.75">
      <c r="A393" s="65"/>
      <c r="B393" s="57"/>
      <c r="C393" s="46"/>
      <c r="D393" s="46"/>
      <c r="E393" s="54"/>
      <c r="F393" s="59"/>
      <c r="G393" s="43"/>
      <c r="I393" s="44"/>
      <c r="K393" s="43"/>
    </row>
    <row r="394" spans="1:12" ht="15.75">
      <c r="A394" s="41"/>
      <c r="B394" s="57"/>
      <c r="C394" s="46"/>
      <c r="D394" s="46"/>
      <c r="E394" s="54"/>
      <c r="F394" s="59"/>
      <c r="G394" s="43"/>
      <c r="I394" s="44"/>
      <c r="K394" s="43"/>
    </row>
    <row r="395" spans="1:12" ht="15.75">
      <c r="A395" s="41"/>
      <c r="B395" s="57"/>
      <c r="C395" s="46"/>
      <c r="D395" s="46"/>
      <c r="E395" s="54"/>
      <c r="F395" s="59"/>
      <c r="G395" s="43"/>
      <c r="I395" s="44"/>
      <c r="K395" s="43"/>
    </row>
    <row r="396" spans="1:12" ht="15.75">
      <c r="A396" s="41"/>
      <c r="B396" s="57"/>
      <c r="C396" s="46"/>
      <c r="D396" s="46"/>
      <c r="E396" s="54"/>
      <c r="F396" s="59"/>
      <c r="G396" s="43"/>
      <c r="I396" s="44"/>
      <c r="K396" s="43"/>
    </row>
    <row r="397" spans="1:12" ht="15.75">
      <c r="A397" s="41"/>
      <c r="B397" s="57"/>
      <c r="C397" s="46"/>
      <c r="D397" s="46"/>
      <c r="E397" s="51"/>
      <c r="F397" s="59"/>
      <c r="G397" s="43"/>
      <c r="I397" s="50"/>
      <c r="K397" s="43"/>
    </row>
    <row r="398" spans="1:12" ht="15.75">
      <c r="A398" s="41"/>
      <c r="B398" s="57"/>
      <c r="C398" s="46"/>
      <c r="D398" s="46"/>
      <c r="E398" s="54"/>
      <c r="F398" s="59"/>
      <c r="G398" s="43"/>
      <c r="I398" s="44"/>
      <c r="K398" s="43"/>
    </row>
    <row r="399" spans="1:12" ht="15.75">
      <c r="A399" s="41"/>
      <c r="B399" s="57"/>
      <c r="C399" s="46"/>
      <c r="D399" s="46"/>
      <c r="E399" s="54"/>
      <c r="F399" s="59"/>
      <c r="G399" s="43"/>
      <c r="I399" s="50"/>
      <c r="K399" s="43"/>
    </row>
    <row r="400" spans="1:12" ht="15.75">
      <c r="A400" s="41"/>
      <c r="B400" s="57"/>
      <c r="C400" s="46"/>
      <c r="D400" s="46"/>
      <c r="E400" s="54"/>
      <c r="F400" s="59"/>
      <c r="G400" s="43"/>
      <c r="I400" s="50"/>
      <c r="K400" s="43"/>
    </row>
    <row r="401" spans="1:12" ht="15.75">
      <c r="A401" s="41"/>
      <c r="B401" s="57"/>
      <c r="C401" s="46"/>
      <c r="D401" s="46"/>
      <c r="E401" s="54"/>
      <c r="F401" s="59"/>
      <c r="G401" s="43"/>
      <c r="I401" s="44"/>
      <c r="K401" s="43"/>
    </row>
    <row r="402" spans="1:12" ht="15.75">
      <c r="A402" s="41"/>
      <c r="B402" s="57"/>
      <c r="C402" s="46"/>
      <c r="D402" s="46"/>
      <c r="E402" s="54"/>
      <c r="F402" s="59"/>
      <c r="G402" s="43"/>
      <c r="I402" s="50"/>
      <c r="K402" s="43"/>
    </row>
    <row r="403" spans="1:12" ht="15.75">
      <c r="A403" s="41"/>
      <c r="B403" s="57"/>
      <c r="C403" s="46"/>
      <c r="D403" s="46"/>
      <c r="E403" s="54"/>
      <c r="F403" s="59"/>
      <c r="G403" s="43"/>
      <c r="I403" s="50"/>
      <c r="K403" s="43"/>
    </row>
    <row r="404" spans="1:12" ht="15.75">
      <c r="A404" s="41"/>
      <c r="B404" s="57"/>
      <c r="C404" s="46"/>
      <c r="D404" s="46"/>
      <c r="E404" s="54"/>
      <c r="F404" s="59"/>
      <c r="G404" s="43"/>
      <c r="I404" s="50"/>
      <c r="K404" s="43"/>
    </row>
    <row r="405" spans="1:12" ht="15.75">
      <c r="A405" s="41"/>
      <c r="B405" s="57"/>
      <c r="C405" s="46"/>
      <c r="D405" s="46"/>
      <c r="E405" s="54"/>
      <c r="F405" s="59"/>
      <c r="G405" s="43"/>
      <c r="I405" s="44"/>
      <c r="K405" s="43"/>
    </row>
    <row r="406" spans="1:12" ht="15.75">
      <c r="A406" s="41"/>
      <c r="B406" s="57"/>
      <c r="C406" s="46"/>
      <c r="D406" s="46"/>
      <c r="E406" s="54"/>
      <c r="F406" s="59"/>
      <c r="G406" s="43"/>
      <c r="I406" s="50"/>
      <c r="K406" s="43"/>
    </row>
    <row r="407" spans="1:12" ht="15.75">
      <c r="A407" s="41"/>
      <c r="B407" s="57"/>
      <c r="C407" s="46"/>
      <c r="D407" s="46"/>
      <c r="E407" s="54"/>
      <c r="F407" s="59"/>
      <c r="G407" s="43"/>
      <c r="I407" s="50"/>
      <c r="K407" s="43"/>
    </row>
    <row r="408" spans="1:12" ht="15.75">
      <c r="A408" s="41"/>
      <c r="B408" s="57"/>
      <c r="C408" s="46"/>
      <c r="D408" s="46"/>
      <c r="E408" s="43"/>
      <c r="F408" s="59"/>
      <c r="G408" s="43"/>
      <c r="I408" s="44"/>
      <c r="K408" s="43"/>
    </row>
    <row r="409" spans="1:12" ht="15.75">
      <c r="A409" s="41"/>
      <c r="E409" s="66"/>
      <c r="F409" s="43"/>
      <c r="G409" s="66"/>
      <c r="K409" s="66"/>
      <c r="L409" s="43"/>
    </row>
    <row r="410" spans="1:12" ht="15.75">
      <c r="A410" s="41"/>
      <c r="E410" s="67"/>
      <c r="F410" s="43"/>
      <c r="G410" s="68"/>
      <c r="K410" s="69"/>
      <c r="L410" s="43"/>
    </row>
    <row r="411" spans="1:12" ht="15.75">
      <c r="A411" s="41"/>
      <c r="E411" s="66"/>
      <c r="F411" s="43"/>
      <c r="G411" s="66"/>
      <c r="K411" s="66"/>
      <c r="L411" s="43"/>
    </row>
  </sheetData>
  <sheetProtection password="EBA3" sheet="1"/>
  <mergeCells count="2">
    <mergeCell ref="A215:B215"/>
    <mergeCell ref="A1:F1"/>
  </mergeCells>
  <pageMargins left="0.25" right="0.25" top="0.75" bottom="0.75" header="0.3" footer="0.3"/>
  <pageSetup paperSize="9" scale="81"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pageSetUpPr fitToPage="1"/>
  </sheetPr>
  <dimension ref="A1:S248"/>
  <sheetViews>
    <sheetView workbookViewId="0">
      <selection activeCell="K21" sqref="K21"/>
    </sheetView>
  </sheetViews>
  <sheetFormatPr defaultColWidth="9.140625" defaultRowHeight="15"/>
  <cols>
    <col min="1" max="1" width="6.140625" style="32" bestFit="1" customWidth="1"/>
    <col min="2" max="2" width="17.28515625" style="32" bestFit="1" customWidth="1"/>
    <col min="3" max="3" width="11.7109375" style="32" bestFit="1" customWidth="1"/>
    <col min="4" max="4" width="11.5703125" style="32" bestFit="1" customWidth="1"/>
    <col min="5" max="5" width="23.7109375" style="32" bestFit="1" customWidth="1"/>
    <col min="6" max="6" width="4.7109375" style="32" bestFit="1" customWidth="1"/>
    <col min="7" max="7" width="20" style="32" bestFit="1" customWidth="1"/>
    <col min="8" max="16384" width="9.140625" style="32"/>
  </cols>
  <sheetData>
    <row r="1" spans="1:19" ht="15.75">
      <c r="A1" s="413" t="s">
        <v>823</v>
      </c>
      <c r="B1" s="413"/>
      <c r="C1" s="413"/>
      <c r="D1" s="413"/>
      <c r="E1" s="413"/>
      <c r="F1" s="413"/>
      <c r="G1" s="202" t="str">
        <f>Summary!D7</f>
        <v>31/12/2024</v>
      </c>
      <c r="H1" s="412"/>
      <c r="I1" s="412"/>
      <c r="J1" s="412"/>
      <c r="K1" s="412"/>
      <c r="L1" s="412"/>
      <c r="M1" s="412"/>
      <c r="N1" s="412"/>
      <c r="O1" s="412"/>
      <c r="P1" s="412"/>
      <c r="Q1" s="412"/>
      <c r="R1" s="412"/>
      <c r="S1" s="412"/>
    </row>
    <row r="2" spans="1:19" ht="15.75">
      <c r="A2" s="70"/>
      <c r="B2" s="70"/>
      <c r="C2" s="70"/>
      <c r="D2" s="70"/>
      <c r="E2" s="70"/>
      <c r="F2" s="70"/>
      <c r="G2" s="70"/>
    </row>
    <row r="3" spans="1:19" ht="15.75">
      <c r="A3" s="33" t="s">
        <v>473</v>
      </c>
      <c r="B3" s="33" t="s">
        <v>474</v>
      </c>
      <c r="C3" s="33" t="s">
        <v>475</v>
      </c>
      <c r="D3" s="33" t="s">
        <v>476</v>
      </c>
      <c r="E3" s="33" t="s">
        <v>698</v>
      </c>
      <c r="F3" s="34"/>
      <c r="G3" s="33" t="s">
        <v>477</v>
      </c>
    </row>
    <row r="4" spans="1:19" ht="15.75">
      <c r="A4" s="33" t="s">
        <v>478</v>
      </c>
      <c r="B4" s="34"/>
      <c r="C4" s="33" t="s">
        <v>479</v>
      </c>
      <c r="D4" s="34"/>
      <c r="E4" s="33"/>
      <c r="F4" s="34"/>
      <c r="G4" s="35" t="s">
        <v>577</v>
      </c>
    </row>
    <row r="5" spans="1:19" ht="15.75">
      <c r="A5" s="33" t="s">
        <v>573</v>
      </c>
      <c r="B5" s="33" t="s">
        <v>574</v>
      </c>
      <c r="C5" s="33" t="s">
        <v>575</v>
      </c>
      <c r="D5" s="33" t="s">
        <v>576</v>
      </c>
      <c r="E5" s="33" t="s">
        <v>699</v>
      </c>
      <c r="F5" s="34"/>
      <c r="G5" s="33" t="s">
        <v>578</v>
      </c>
    </row>
    <row r="6" spans="1:19" ht="15.75">
      <c r="A6" s="34"/>
      <c r="B6" s="243" t="s">
        <v>480</v>
      </c>
      <c r="C6" s="243"/>
      <c r="D6" s="243"/>
      <c r="E6" s="244"/>
      <c r="F6" s="244"/>
      <c r="G6" s="244"/>
      <c r="K6" s="32" t="s">
        <v>697</v>
      </c>
    </row>
    <row r="7" spans="1:19" ht="15.75">
      <c r="A7" s="36">
        <v>1</v>
      </c>
      <c r="B7" s="245"/>
      <c r="C7" s="246"/>
      <c r="D7" s="247">
        <v>0</v>
      </c>
      <c r="E7" s="248">
        <v>0</v>
      </c>
      <c r="F7" s="247"/>
      <c r="G7" s="249">
        <v>0</v>
      </c>
    </row>
    <row r="8" spans="1:19" ht="15.75">
      <c r="A8" s="37">
        <v>2</v>
      </c>
      <c r="B8" s="250"/>
      <c r="C8" s="251"/>
      <c r="D8" s="247">
        <v>0</v>
      </c>
      <c r="E8" s="248">
        <v>0</v>
      </c>
      <c r="F8" s="248"/>
      <c r="G8" s="249">
        <v>0</v>
      </c>
    </row>
    <row r="9" spans="1:19" ht="15.75">
      <c r="A9" s="37">
        <v>3</v>
      </c>
      <c r="B9" s="250"/>
      <c r="C9" s="251"/>
      <c r="D9" s="247">
        <v>0</v>
      </c>
      <c r="E9" s="248">
        <v>0</v>
      </c>
      <c r="F9" s="248"/>
      <c r="G9" s="249">
        <v>0</v>
      </c>
    </row>
    <row r="10" spans="1:19" ht="15.75">
      <c r="A10" s="37">
        <v>4</v>
      </c>
      <c r="B10" s="250"/>
      <c r="C10" s="251"/>
      <c r="D10" s="247">
        <v>0</v>
      </c>
      <c r="E10" s="248">
        <v>0</v>
      </c>
      <c r="F10" s="248"/>
      <c r="G10" s="249">
        <v>0</v>
      </c>
    </row>
    <row r="11" spans="1:19" ht="15.75">
      <c r="A11" s="37">
        <v>5</v>
      </c>
      <c r="B11" s="250"/>
      <c r="C11" s="251"/>
      <c r="D11" s="247">
        <v>0</v>
      </c>
      <c r="E11" s="248">
        <v>0</v>
      </c>
      <c r="F11" s="248"/>
      <c r="G11" s="249">
        <v>0</v>
      </c>
    </row>
    <row r="12" spans="1:19" ht="15.75">
      <c r="A12" s="37">
        <v>6</v>
      </c>
      <c r="B12" s="250"/>
      <c r="C12" s="251"/>
      <c r="D12" s="247">
        <v>0</v>
      </c>
      <c r="E12" s="248">
        <v>0</v>
      </c>
      <c r="F12" s="248"/>
      <c r="G12" s="249">
        <v>0</v>
      </c>
    </row>
    <row r="13" spans="1:19" ht="15.75">
      <c r="A13" s="37">
        <v>7</v>
      </c>
      <c r="B13" s="250"/>
      <c r="C13" s="251"/>
      <c r="D13" s="247">
        <v>0</v>
      </c>
      <c r="E13" s="248">
        <v>0</v>
      </c>
      <c r="F13" s="248"/>
      <c r="G13" s="249">
        <v>0</v>
      </c>
    </row>
    <row r="14" spans="1:19" ht="15.75">
      <c r="A14" s="37">
        <v>8</v>
      </c>
      <c r="B14" s="250"/>
      <c r="C14" s="251"/>
      <c r="D14" s="247">
        <v>0</v>
      </c>
      <c r="E14" s="248">
        <v>0</v>
      </c>
      <c r="F14" s="248"/>
      <c r="G14" s="249">
        <v>0</v>
      </c>
    </row>
    <row r="15" spans="1:19" ht="15.75">
      <c r="A15" s="37">
        <v>9</v>
      </c>
      <c r="B15" s="250"/>
      <c r="C15" s="251"/>
      <c r="D15" s="247">
        <v>0</v>
      </c>
      <c r="E15" s="248">
        <v>0</v>
      </c>
      <c r="F15" s="248"/>
      <c r="G15" s="249">
        <v>0</v>
      </c>
    </row>
    <row r="16" spans="1:19" ht="15.75">
      <c r="A16" s="37">
        <v>10</v>
      </c>
      <c r="B16" s="250"/>
      <c r="C16" s="251"/>
      <c r="D16" s="247">
        <v>0</v>
      </c>
      <c r="E16" s="248">
        <v>0</v>
      </c>
      <c r="F16" s="248"/>
      <c r="G16" s="249">
        <v>0</v>
      </c>
    </row>
    <row r="17" spans="1:7" ht="15.75">
      <c r="A17" s="37">
        <v>11</v>
      </c>
      <c r="B17" s="250"/>
      <c r="C17" s="251"/>
      <c r="D17" s="247">
        <v>0</v>
      </c>
      <c r="E17" s="248">
        <v>0</v>
      </c>
      <c r="F17" s="248"/>
      <c r="G17" s="249">
        <v>0</v>
      </c>
    </row>
    <row r="18" spans="1:7" ht="15.75">
      <c r="A18" s="37">
        <v>12</v>
      </c>
      <c r="B18" s="250"/>
      <c r="C18" s="251"/>
      <c r="D18" s="247">
        <v>0</v>
      </c>
      <c r="E18" s="248">
        <v>0</v>
      </c>
      <c r="F18" s="248"/>
      <c r="G18" s="249">
        <v>0</v>
      </c>
    </row>
    <row r="19" spans="1:7" ht="15.75">
      <c r="A19" s="37">
        <v>13</v>
      </c>
      <c r="B19" s="250"/>
      <c r="C19" s="251"/>
      <c r="D19" s="247">
        <v>0</v>
      </c>
      <c r="E19" s="248">
        <v>0</v>
      </c>
      <c r="F19" s="248"/>
      <c r="G19" s="249">
        <v>0</v>
      </c>
    </row>
    <row r="20" spans="1:7" ht="15.75">
      <c r="A20" s="37">
        <v>14</v>
      </c>
      <c r="B20" s="250"/>
      <c r="C20" s="251"/>
      <c r="D20" s="247">
        <v>0</v>
      </c>
      <c r="E20" s="248">
        <v>0</v>
      </c>
      <c r="F20" s="248"/>
      <c r="G20" s="249">
        <v>0</v>
      </c>
    </row>
    <row r="21" spans="1:7" ht="15.75">
      <c r="A21" s="37">
        <v>15</v>
      </c>
      <c r="B21" s="250"/>
      <c r="C21" s="251"/>
      <c r="D21" s="247">
        <v>0</v>
      </c>
      <c r="E21" s="248">
        <v>0</v>
      </c>
      <c r="F21" s="248"/>
      <c r="G21" s="249">
        <v>0</v>
      </c>
    </row>
    <row r="22" spans="1:7" ht="15.75">
      <c r="A22" s="37">
        <v>16</v>
      </c>
      <c r="B22" s="250"/>
      <c r="C22" s="251"/>
      <c r="D22" s="247">
        <v>0</v>
      </c>
      <c r="E22" s="248">
        <v>0</v>
      </c>
      <c r="F22" s="248"/>
      <c r="G22" s="249">
        <v>0</v>
      </c>
    </row>
    <row r="23" spans="1:7" ht="15.75">
      <c r="A23" s="37">
        <v>17</v>
      </c>
      <c r="B23" s="250"/>
      <c r="C23" s="251"/>
      <c r="D23" s="247">
        <v>0</v>
      </c>
      <c r="E23" s="248">
        <v>0</v>
      </c>
      <c r="F23" s="248"/>
      <c r="G23" s="249">
        <v>0</v>
      </c>
    </row>
    <row r="24" spans="1:7" ht="15.75">
      <c r="A24" s="37">
        <v>18</v>
      </c>
      <c r="B24" s="252"/>
      <c r="C24" s="251"/>
      <c r="D24" s="247">
        <v>0</v>
      </c>
      <c r="E24" s="248">
        <v>0</v>
      </c>
      <c r="F24" s="248"/>
      <c r="G24" s="249">
        <v>0</v>
      </c>
    </row>
    <row r="25" spans="1:7" ht="15.75">
      <c r="A25" s="37">
        <v>19</v>
      </c>
      <c r="B25" s="253"/>
      <c r="C25" s="251"/>
      <c r="D25" s="247">
        <v>0</v>
      </c>
      <c r="E25" s="248">
        <v>0</v>
      </c>
      <c r="F25" s="248"/>
      <c r="G25" s="249">
        <v>0</v>
      </c>
    </row>
    <row r="26" spans="1:7" ht="15.75">
      <c r="A26" s="37">
        <v>20</v>
      </c>
      <c r="B26" s="253"/>
      <c r="C26" s="251"/>
      <c r="D26" s="247">
        <v>0</v>
      </c>
      <c r="E26" s="248">
        <v>0</v>
      </c>
      <c r="F26" s="248"/>
      <c r="G26" s="249">
        <v>0</v>
      </c>
    </row>
    <row r="27" spans="1:7" ht="15.75">
      <c r="A27" s="37">
        <v>21</v>
      </c>
      <c r="B27" s="253"/>
      <c r="C27" s="251"/>
      <c r="D27" s="247">
        <v>0</v>
      </c>
      <c r="E27" s="248">
        <v>0</v>
      </c>
      <c r="F27" s="248"/>
      <c r="G27" s="249">
        <v>0</v>
      </c>
    </row>
    <row r="28" spans="1:7" ht="15.75">
      <c r="A28" s="37">
        <v>22</v>
      </c>
      <c r="B28" s="253"/>
      <c r="C28" s="251"/>
      <c r="D28" s="247">
        <v>0</v>
      </c>
      <c r="E28" s="248">
        <v>0</v>
      </c>
      <c r="F28" s="248"/>
      <c r="G28" s="249">
        <v>0</v>
      </c>
    </row>
    <row r="29" spans="1:7" ht="15.75">
      <c r="A29" s="37">
        <v>23</v>
      </c>
      <c r="B29" s="253"/>
      <c r="C29" s="251"/>
      <c r="D29" s="247">
        <v>0</v>
      </c>
      <c r="E29" s="248">
        <v>0</v>
      </c>
      <c r="F29" s="248"/>
      <c r="G29" s="249">
        <v>0</v>
      </c>
    </row>
    <row r="30" spans="1:7" ht="15.75">
      <c r="A30" s="37">
        <v>24</v>
      </c>
      <c r="B30" s="254"/>
      <c r="C30" s="251"/>
      <c r="D30" s="247">
        <v>0</v>
      </c>
      <c r="E30" s="248">
        <v>0</v>
      </c>
      <c r="F30" s="248"/>
      <c r="G30" s="249">
        <v>0</v>
      </c>
    </row>
    <row r="31" spans="1:7" ht="15.75">
      <c r="A31" s="37">
        <v>25</v>
      </c>
      <c r="B31" s="254"/>
      <c r="C31" s="251"/>
      <c r="D31" s="247">
        <v>0</v>
      </c>
      <c r="E31" s="248">
        <v>0</v>
      </c>
      <c r="F31" s="248"/>
      <c r="G31" s="249">
        <v>0</v>
      </c>
    </row>
    <row r="32" spans="1:7" ht="15.75">
      <c r="A32" s="37">
        <v>26</v>
      </c>
      <c r="B32" s="254"/>
      <c r="C32" s="251"/>
      <c r="D32" s="247">
        <v>0</v>
      </c>
      <c r="E32" s="248">
        <v>0</v>
      </c>
      <c r="F32" s="248"/>
      <c r="G32" s="249">
        <v>0</v>
      </c>
    </row>
    <row r="33" spans="1:7" ht="15.75">
      <c r="A33" s="37">
        <v>27</v>
      </c>
      <c r="B33" s="254"/>
      <c r="C33" s="251"/>
      <c r="D33" s="247">
        <v>0</v>
      </c>
      <c r="E33" s="248">
        <v>0</v>
      </c>
      <c r="F33" s="248"/>
      <c r="G33" s="249">
        <v>0</v>
      </c>
    </row>
    <row r="34" spans="1:7" ht="15.75">
      <c r="A34" s="37">
        <v>28</v>
      </c>
      <c r="B34" s="254"/>
      <c r="C34" s="251"/>
      <c r="D34" s="247">
        <v>0</v>
      </c>
      <c r="E34" s="248">
        <v>0</v>
      </c>
      <c r="F34" s="248"/>
      <c r="G34" s="249">
        <v>0</v>
      </c>
    </row>
    <row r="35" spans="1:7" ht="15.75">
      <c r="A35" s="37">
        <v>29</v>
      </c>
      <c r="B35" s="254"/>
      <c r="C35" s="251"/>
      <c r="D35" s="247">
        <v>0</v>
      </c>
      <c r="E35" s="248">
        <v>0</v>
      </c>
      <c r="F35" s="248"/>
      <c r="G35" s="249">
        <v>0</v>
      </c>
    </row>
    <row r="36" spans="1:7" ht="15.75">
      <c r="A36" s="37">
        <v>30</v>
      </c>
      <c r="B36" s="254"/>
      <c r="C36" s="251"/>
      <c r="D36" s="247">
        <v>0</v>
      </c>
      <c r="E36" s="248">
        <v>0</v>
      </c>
      <c r="F36" s="248"/>
      <c r="G36" s="249">
        <v>0</v>
      </c>
    </row>
    <row r="37" spans="1:7" ht="15.75">
      <c r="A37" s="37">
        <v>31</v>
      </c>
      <c r="B37" s="254"/>
      <c r="C37" s="251"/>
      <c r="D37" s="247">
        <v>0</v>
      </c>
      <c r="E37" s="248">
        <v>0</v>
      </c>
      <c r="F37" s="248"/>
      <c r="G37" s="249">
        <v>0</v>
      </c>
    </row>
    <row r="38" spans="1:7" ht="15.75">
      <c r="A38" s="37">
        <v>32</v>
      </c>
      <c r="B38" s="254"/>
      <c r="C38" s="251"/>
      <c r="D38" s="247">
        <v>0</v>
      </c>
      <c r="E38" s="248">
        <v>0</v>
      </c>
      <c r="F38" s="248"/>
      <c r="G38" s="249">
        <v>0</v>
      </c>
    </row>
    <row r="39" spans="1:7" ht="15.75">
      <c r="A39" s="37">
        <v>33</v>
      </c>
      <c r="B39" s="254"/>
      <c r="C39" s="251"/>
      <c r="D39" s="247">
        <v>0</v>
      </c>
      <c r="E39" s="248">
        <v>0</v>
      </c>
      <c r="F39" s="248"/>
      <c r="G39" s="249">
        <v>0</v>
      </c>
    </row>
    <row r="40" spans="1:7" ht="15.75">
      <c r="A40" s="37">
        <v>34</v>
      </c>
      <c r="B40" s="254"/>
      <c r="C40" s="251"/>
      <c r="D40" s="247">
        <v>0</v>
      </c>
      <c r="E40" s="248">
        <v>0</v>
      </c>
      <c r="F40" s="248"/>
      <c r="G40" s="249">
        <v>0</v>
      </c>
    </row>
    <row r="41" spans="1:7" ht="15.75">
      <c r="A41" s="37">
        <v>35</v>
      </c>
      <c r="B41" s="254"/>
      <c r="C41" s="251"/>
      <c r="D41" s="247">
        <v>0</v>
      </c>
      <c r="E41" s="248">
        <v>0</v>
      </c>
      <c r="F41" s="248"/>
      <c r="G41" s="249">
        <v>0</v>
      </c>
    </row>
    <row r="42" spans="1:7" ht="15.75">
      <c r="A42" s="37">
        <v>36</v>
      </c>
      <c r="B42" s="254"/>
      <c r="C42" s="251"/>
      <c r="D42" s="247">
        <v>0</v>
      </c>
      <c r="E42" s="248">
        <v>0</v>
      </c>
      <c r="F42" s="248"/>
      <c r="G42" s="249">
        <v>0</v>
      </c>
    </row>
    <row r="43" spans="1:7" ht="15.75">
      <c r="A43" s="37">
        <v>37</v>
      </c>
      <c r="B43" s="255"/>
      <c r="C43" s="251"/>
      <c r="D43" s="247">
        <v>0</v>
      </c>
      <c r="E43" s="248">
        <v>0</v>
      </c>
      <c r="F43" s="248"/>
      <c r="G43" s="249">
        <v>0</v>
      </c>
    </row>
    <row r="44" spans="1:7" ht="15.75">
      <c r="A44" s="37">
        <v>38</v>
      </c>
      <c r="B44" s="255"/>
      <c r="C44" s="251"/>
      <c r="D44" s="247">
        <v>0</v>
      </c>
      <c r="E44" s="248">
        <v>0</v>
      </c>
      <c r="F44" s="248"/>
      <c r="G44" s="249">
        <v>0</v>
      </c>
    </row>
    <row r="45" spans="1:7" ht="15.75">
      <c r="A45" s="37">
        <v>39</v>
      </c>
      <c r="B45" s="256"/>
      <c r="C45" s="251"/>
      <c r="D45" s="247">
        <v>0</v>
      </c>
      <c r="E45" s="248">
        <v>0</v>
      </c>
      <c r="F45" s="248"/>
      <c r="G45" s="249">
        <v>0</v>
      </c>
    </row>
    <row r="46" spans="1:7" ht="15.75">
      <c r="A46" s="37">
        <v>40</v>
      </c>
      <c r="B46" s="256"/>
      <c r="C46" s="251"/>
      <c r="D46" s="247">
        <v>0</v>
      </c>
      <c r="E46" s="248">
        <v>0</v>
      </c>
      <c r="F46" s="248"/>
      <c r="G46" s="249">
        <v>0</v>
      </c>
    </row>
    <row r="47" spans="1:7" ht="15.75">
      <c r="A47" s="37">
        <v>41</v>
      </c>
      <c r="B47" s="256"/>
      <c r="C47" s="251"/>
      <c r="D47" s="247">
        <v>0</v>
      </c>
      <c r="E47" s="248">
        <v>0</v>
      </c>
      <c r="F47" s="248"/>
      <c r="G47" s="249">
        <v>0</v>
      </c>
    </row>
    <row r="48" spans="1:7" ht="15.75">
      <c r="A48" s="37">
        <v>42</v>
      </c>
      <c r="B48" s="256"/>
      <c r="C48" s="257"/>
      <c r="D48" s="247">
        <v>0</v>
      </c>
      <c r="E48" s="248">
        <v>0</v>
      </c>
      <c r="F48" s="248"/>
      <c r="G48" s="249">
        <v>0</v>
      </c>
    </row>
    <row r="49" spans="1:7" ht="15.75">
      <c r="A49" s="37">
        <v>43</v>
      </c>
      <c r="B49" s="256"/>
      <c r="C49" s="251"/>
      <c r="D49" s="247">
        <v>0</v>
      </c>
      <c r="E49" s="248">
        <v>0</v>
      </c>
      <c r="F49" s="248"/>
      <c r="G49" s="249">
        <v>0</v>
      </c>
    </row>
    <row r="50" spans="1:7" ht="15.75">
      <c r="A50" s="37">
        <v>44</v>
      </c>
      <c r="B50" s="256"/>
      <c r="C50" s="251"/>
      <c r="D50" s="247">
        <v>0</v>
      </c>
      <c r="E50" s="248">
        <v>0</v>
      </c>
      <c r="F50" s="248"/>
      <c r="G50" s="249">
        <v>0</v>
      </c>
    </row>
    <row r="51" spans="1:7" ht="15.75">
      <c r="A51" s="37">
        <v>45</v>
      </c>
      <c r="B51" s="256"/>
      <c r="C51" s="257"/>
      <c r="D51" s="247">
        <v>0</v>
      </c>
      <c r="E51" s="248">
        <v>0</v>
      </c>
      <c r="F51" s="248"/>
      <c r="G51" s="249">
        <v>0</v>
      </c>
    </row>
    <row r="52" spans="1:7" ht="16.5" thickBot="1">
      <c r="A52" s="409" t="s">
        <v>131</v>
      </c>
      <c r="B52" s="410"/>
      <c r="C52" s="38"/>
      <c r="D52" s="39">
        <f>SUM(D7:D51)</f>
        <v>0</v>
      </c>
      <c r="E52" s="39">
        <f>SUM(E7:E51)</f>
        <v>0</v>
      </c>
      <c r="F52" s="39">
        <f>SUM(F7:F48)</f>
        <v>0</v>
      </c>
      <c r="G52" s="40">
        <f>SUM(G7:G51)</f>
        <v>0</v>
      </c>
    </row>
    <row r="53" spans="1:7" ht="16.5" thickTop="1">
      <c r="A53" s="41"/>
      <c r="C53" s="42"/>
      <c r="D53" s="42"/>
      <c r="E53" s="45"/>
      <c r="F53" s="43"/>
    </row>
    <row r="54" spans="1:7" ht="15.75">
      <c r="A54" s="41"/>
      <c r="C54" s="42"/>
      <c r="D54" s="42"/>
      <c r="F54" s="43"/>
    </row>
    <row r="55" spans="1:7" ht="15.75">
      <c r="A55" s="41"/>
      <c r="C55" s="42"/>
      <c r="D55" s="42"/>
      <c r="F55" s="43"/>
    </row>
    <row r="56" spans="1:7" ht="15.75">
      <c r="A56" s="41"/>
      <c r="C56" s="42"/>
      <c r="D56" s="42"/>
      <c r="F56" s="43"/>
    </row>
    <row r="57" spans="1:7" ht="15.75">
      <c r="A57" s="41"/>
      <c r="C57" s="42"/>
      <c r="D57" s="42"/>
      <c r="F57" s="43"/>
    </row>
    <row r="58" spans="1:7" ht="15.75">
      <c r="A58" s="41"/>
      <c r="C58" s="42"/>
      <c r="D58" s="42"/>
      <c r="F58" s="43"/>
    </row>
    <row r="59" spans="1:7" ht="15.75">
      <c r="A59" s="41"/>
      <c r="C59" s="42"/>
      <c r="D59" s="42"/>
      <c r="F59" s="43"/>
    </row>
    <row r="60" spans="1:7" ht="15.75">
      <c r="A60" s="41"/>
      <c r="C60" s="42"/>
      <c r="D60" s="42"/>
      <c r="F60" s="43"/>
    </row>
    <row r="61" spans="1:7" ht="15.75">
      <c r="A61" s="41"/>
      <c r="C61" s="42"/>
      <c r="D61" s="42"/>
      <c r="F61" s="43"/>
    </row>
    <row r="62" spans="1:7" ht="15.75">
      <c r="A62" s="41"/>
      <c r="C62" s="42"/>
      <c r="D62" s="42"/>
      <c r="F62" s="43"/>
    </row>
    <row r="63" spans="1:7" ht="15.75">
      <c r="A63" s="41"/>
      <c r="C63" s="42"/>
      <c r="D63" s="42"/>
      <c r="F63" s="43"/>
    </row>
    <row r="64" spans="1:7" ht="15.75">
      <c r="A64" s="41"/>
      <c r="C64" s="42"/>
      <c r="D64" s="42"/>
      <c r="F64" s="43"/>
    </row>
    <row r="65" spans="1:6" ht="15.75">
      <c r="A65" s="41"/>
      <c r="C65" s="42"/>
      <c r="D65" s="42"/>
      <c r="F65" s="43"/>
    </row>
    <row r="66" spans="1:6" ht="15.75">
      <c r="A66" s="41"/>
      <c r="C66" s="42"/>
      <c r="D66" s="42"/>
      <c r="F66" s="43"/>
    </row>
    <row r="67" spans="1:6" ht="15.75">
      <c r="A67" s="41"/>
      <c r="C67" s="42"/>
      <c r="D67" s="42"/>
      <c r="F67" s="43"/>
    </row>
    <row r="68" spans="1:6" ht="15.75">
      <c r="A68" s="41"/>
      <c r="C68" s="46"/>
      <c r="D68" s="46"/>
      <c r="F68" s="43"/>
    </row>
    <row r="69" spans="1:6" ht="15.75">
      <c r="A69" s="41"/>
      <c r="C69" s="46"/>
      <c r="D69" s="46"/>
      <c r="F69" s="43"/>
    </row>
    <row r="70" spans="1:6" ht="15.75">
      <c r="A70" s="41"/>
      <c r="C70" s="46"/>
      <c r="D70" s="46"/>
      <c r="F70" s="43"/>
    </row>
    <row r="71" spans="1:6" ht="15.75">
      <c r="A71" s="41"/>
      <c r="C71" s="46"/>
      <c r="D71" s="46"/>
      <c r="F71" s="43"/>
    </row>
    <row r="72" spans="1:6" ht="15.75">
      <c r="A72" s="41"/>
      <c r="C72" s="46"/>
      <c r="D72" s="46"/>
      <c r="F72" s="43"/>
    </row>
    <row r="73" spans="1:6" ht="15.75">
      <c r="A73" s="41"/>
      <c r="C73" s="46"/>
      <c r="D73" s="46"/>
      <c r="F73" s="43"/>
    </row>
    <row r="74" spans="1:6" ht="15.75">
      <c r="A74" s="41"/>
      <c r="C74" s="46"/>
      <c r="D74" s="46"/>
      <c r="F74" s="43"/>
    </row>
    <row r="75" spans="1:6" ht="15.75">
      <c r="A75" s="41"/>
      <c r="C75" s="46"/>
      <c r="D75" s="46"/>
      <c r="F75" s="43"/>
    </row>
    <row r="76" spans="1:6" ht="15.75">
      <c r="A76" s="41"/>
      <c r="C76" s="46"/>
      <c r="D76" s="46"/>
      <c r="F76" s="43"/>
    </row>
    <row r="77" spans="1:6" ht="15.75">
      <c r="A77" s="41"/>
      <c r="C77" s="46"/>
      <c r="D77" s="46"/>
      <c r="F77" s="43"/>
    </row>
    <row r="78" spans="1:6" ht="15.75">
      <c r="A78" s="41"/>
      <c r="C78" s="46"/>
      <c r="D78" s="46"/>
      <c r="F78" s="43"/>
    </row>
    <row r="79" spans="1:6" ht="15.75">
      <c r="A79" s="41"/>
      <c r="C79" s="46"/>
      <c r="D79" s="46"/>
      <c r="F79" s="43"/>
    </row>
    <row r="80" spans="1:6" ht="15.75">
      <c r="A80" s="41"/>
      <c r="C80" s="46"/>
      <c r="D80" s="46"/>
      <c r="F80" s="43"/>
    </row>
    <row r="81" spans="1:6" ht="15.75">
      <c r="A81" s="41"/>
      <c r="C81" s="46"/>
      <c r="D81" s="46"/>
      <c r="F81" s="43"/>
    </row>
    <row r="82" spans="1:6" ht="15.75">
      <c r="A82" s="41"/>
      <c r="C82" s="46"/>
      <c r="D82" s="46"/>
      <c r="F82" s="43"/>
    </row>
    <row r="83" spans="1:6" ht="15.75">
      <c r="A83" s="41"/>
      <c r="C83" s="46"/>
      <c r="D83" s="46"/>
      <c r="F83" s="43"/>
    </row>
    <row r="84" spans="1:6" ht="15.75">
      <c r="A84" s="41"/>
      <c r="C84" s="46"/>
      <c r="D84" s="46"/>
      <c r="F84" s="43"/>
    </row>
    <row r="85" spans="1:6" ht="15.75">
      <c r="A85" s="41"/>
      <c r="C85" s="46"/>
      <c r="D85" s="46"/>
      <c r="F85" s="43"/>
    </row>
    <row r="86" spans="1:6" ht="15.75">
      <c r="A86" s="41"/>
      <c r="C86" s="46"/>
      <c r="D86" s="46"/>
      <c r="F86" s="43"/>
    </row>
    <row r="87" spans="1:6" ht="15.75">
      <c r="A87" s="41"/>
      <c r="C87" s="46"/>
      <c r="D87" s="46"/>
      <c r="F87" s="43"/>
    </row>
    <row r="88" spans="1:6" ht="15.75">
      <c r="A88" s="41"/>
      <c r="C88" s="46"/>
      <c r="D88" s="46"/>
      <c r="F88" s="43"/>
    </row>
    <row r="89" spans="1:6" ht="15.75">
      <c r="A89" s="41"/>
      <c r="C89" s="46"/>
      <c r="D89" s="46"/>
      <c r="F89" s="43"/>
    </row>
    <row r="90" spans="1:6" ht="15.75">
      <c r="A90" s="41"/>
      <c r="C90" s="46"/>
      <c r="D90" s="46"/>
      <c r="F90" s="43"/>
    </row>
    <row r="91" spans="1:6" ht="15.75">
      <c r="A91" s="41"/>
      <c r="C91" s="46"/>
      <c r="D91" s="46"/>
      <c r="F91" s="43"/>
    </row>
    <row r="92" spans="1:6" ht="15.75">
      <c r="A92" s="41"/>
      <c r="C92" s="46"/>
      <c r="D92" s="46"/>
      <c r="F92" s="43"/>
    </row>
    <row r="93" spans="1:6" ht="15.75">
      <c r="A93" s="41"/>
      <c r="C93" s="46"/>
      <c r="D93" s="46"/>
      <c r="F93" s="43"/>
    </row>
    <row r="94" spans="1:6" ht="15.75">
      <c r="A94" s="41"/>
      <c r="C94" s="46"/>
      <c r="D94" s="46"/>
      <c r="F94" s="43"/>
    </row>
    <row r="95" spans="1:6" ht="15.75">
      <c r="A95" s="41"/>
      <c r="C95" s="46"/>
      <c r="D95" s="46"/>
      <c r="F95" s="43"/>
    </row>
    <row r="96" spans="1:6" ht="15.75">
      <c r="A96" s="41"/>
      <c r="C96" s="46"/>
      <c r="D96" s="46"/>
      <c r="F96" s="43"/>
    </row>
    <row r="97" spans="1:6" ht="15.75">
      <c r="A97" s="41"/>
      <c r="C97" s="46"/>
      <c r="D97" s="46"/>
      <c r="F97" s="43"/>
    </row>
    <row r="98" spans="1:6" ht="15.75">
      <c r="A98" s="41"/>
      <c r="C98" s="46"/>
      <c r="D98" s="46"/>
      <c r="F98" s="43"/>
    </row>
    <row r="99" spans="1:6" ht="15.75">
      <c r="A99" s="41"/>
      <c r="C99" s="46"/>
      <c r="D99" s="46"/>
      <c r="F99" s="43"/>
    </row>
    <row r="100" spans="1:6" ht="15.75">
      <c r="A100" s="41"/>
      <c r="C100" s="46"/>
      <c r="D100" s="46"/>
      <c r="F100" s="43"/>
    </row>
    <row r="101" spans="1:6" ht="15.75">
      <c r="A101" s="41"/>
      <c r="C101" s="46"/>
      <c r="D101" s="46"/>
      <c r="F101" s="43"/>
    </row>
    <row r="102" spans="1:6" ht="15.75">
      <c r="A102" s="41"/>
      <c r="C102" s="46"/>
      <c r="D102" s="46"/>
      <c r="F102" s="43"/>
    </row>
    <row r="103" spans="1:6" ht="15.75">
      <c r="A103" s="41"/>
      <c r="C103" s="46"/>
      <c r="D103" s="46"/>
      <c r="F103" s="43"/>
    </row>
    <row r="104" spans="1:6" ht="15.75">
      <c r="A104" s="41"/>
      <c r="C104" s="46"/>
      <c r="D104" s="46"/>
      <c r="F104" s="43"/>
    </row>
    <row r="105" spans="1:6" ht="15.75">
      <c r="A105" s="41"/>
      <c r="C105" s="46"/>
      <c r="D105" s="46"/>
      <c r="F105" s="43"/>
    </row>
    <row r="106" spans="1:6" ht="15.75">
      <c r="A106" s="41"/>
      <c r="C106" s="46"/>
      <c r="D106" s="46"/>
      <c r="F106" s="43"/>
    </row>
    <row r="107" spans="1:6" ht="15.75">
      <c r="A107" s="41"/>
      <c r="C107" s="46"/>
      <c r="D107" s="46"/>
      <c r="F107" s="43"/>
    </row>
    <row r="108" spans="1:6" ht="15.75">
      <c r="A108" s="41"/>
      <c r="C108" s="46"/>
      <c r="D108" s="46"/>
      <c r="F108" s="43"/>
    </row>
    <row r="109" spans="1:6" ht="15.75">
      <c r="A109" s="41"/>
      <c r="C109" s="46"/>
      <c r="D109" s="46"/>
      <c r="F109" s="43"/>
    </row>
    <row r="110" spans="1:6" ht="15.75">
      <c r="A110" s="41"/>
      <c r="C110" s="46"/>
      <c r="D110" s="46"/>
      <c r="F110" s="43"/>
    </row>
    <row r="111" spans="1:6" ht="15.75">
      <c r="A111" s="41"/>
      <c r="C111" s="46"/>
      <c r="D111" s="46"/>
      <c r="F111" s="43"/>
    </row>
    <row r="112" spans="1:6" ht="15.75">
      <c r="A112" s="41"/>
      <c r="C112" s="46"/>
      <c r="D112" s="46"/>
      <c r="F112" s="43"/>
    </row>
    <row r="113" spans="1:6" ht="15.75">
      <c r="A113" s="41"/>
      <c r="C113" s="46"/>
      <c r="D113" s="46"/>
      <c r="F113" s="43"/>
    </row>
    <row r="114" spans="1:6" ht="15.75">
      <c r="A114" s="41"/>
      <c r="C114" s="46"/>
      <c r="D114" s="46"/>
      <c r="F114" s="43"/>
    </row>
    <row r="115" spans="1:6" ht="15.75">
      <c r="A115" s="41"/>
      <c r="C115" s="46"/>
      <c r="D115" s="46"/>
      <c r="F115" s="43"/>
    </row>
    <row r="116" spans="1:6" ht="15.75">
      <c r="A116" s="41"/>
      <c r="C116" s="46"/>
      <c r="D116" s="46"/>
      <c r="F116" s="43"/>
    </row>
    <row r="117" spans="1:6" ht="15.75">
      <c r="A117" s="41"/>
      <c r="C117" s="46"/>
      <c r="D117" s="46"/>
      <c r="F117" s="43"/>
    </row>
    <row r="118" spans="1:6" ht="15.75">
      <c r="A118" s="41"/>
      <c r="C118" s="46"/>
      <c r="D118" s="46"/>
      <c r="F118" s="43"/>
    </row>
    <row r="119" spans="1:6" ht="15.75">
      <c r="A119" s="41"/>
      <c r="C119" s="46"/>
      <c r="D119" s="46"/>
      <c r="F119" s="43"/>
    </row>
    <row r="120" spans="1:6" ht="15.75">
      <c r="A120" s="41"/>
      <c r="C120" s="46"/>
      <c r="D120" s="46"/>
      <c r="F120" s="43"/>
    </row>
    <row r="121" spans="1:6" ht="15.75">
      <c r="A121" s="41"/>
      <c r="C121" s="46"/>
      <c r="D121" s="46"/>
      <c r="F121" s="43"/>
    </row>
    <row r="122" spans="1:6" ht="15.75">
      <c r="A122" s="41"/>
      <c r="C122" s="46"/>
      <c r="D122" s="46"/>
      <c r="F122" s="43"/>
    </row>
    <row r="123" spans="1:6" ht="15.75">
      <c r="A123" s="41"/>
      <c r="C123" s="46"/>
      <c r="D123" s="46"/>
      <c r="F123" s="43"/>
    </row>
    <row r="124" spans="1:6" ht="15.75">
      <c r="A124" s="41"/>
      <c r="C124" s="46"/>
      <c r="D124" s="46"/>
      <c r="F124" s="43"/>
    </row>
    <row r="125" spans="1:6" ht="15.75">
      <c r="A125" s="41"/>
      <c r="C125" s="46"/>
      <c r="D125" s="46"/>
      <c r="F125" s="43"/>
    </row>
    <row r="126" spans="1:6" ht="15.75">
      <c r="A126" s="41"/>
      <c r="C126" s="46"/>
      <c r="D126" s="46"/>
      <c r="F126" s="43"/>
    </row>
    <row r="127" spans="1:6" ht="15.75">
      <c r="A127" s="41"/>
      <c r="C127" s="46"/>
      <c r="D127" s="46"/>
      <c r="F127" s="43"/>
    </row>
    <row r="128" spans="1:6" ht="15.75">
      <c r="A128" s="41"/>
      <c r="C128" s="46"/>
      <c r="D128" s="46"/>
      <c r="F128" s="43"/>
    </row>
    <row r="129" spans="1:6" ht="15.75">
      <c r="A129" s="41"/>
      <c r="C129" s="46"/>
      <c r="D129" s="46"/>
      <c r="F129" s="43"/>
    </row>
    <row r="130" spans="1:6" ht="15.75">
      <c r="A130" s="41"/>
      <c r="C130" s="46"/>
      <c r="D130" s="46"/>
      <c r="F130" s="43"/>
    </row>
    <row r="131" spans="1:6" ht="15.75">
      <c r="A131" s="41"/>
      <c r="C131" s="46"/>
      <c r="D131" s="46"/>
      <c r="F131" s="43"/>
    </row>
    <row r="132" spans="1:6" ht="15.75">
      <c r="A132" s="41"/>
      <c r="C132" s="46"/>
      <c r="D132" s="46"/>
      <c r="F132" s="43"/>
    </row>
    <row r="133" spans="1:6" ht="15.75">
      <c r="A133" s="41"/>
      <c r="C133" s="46"/>
      <c r="D133" s="46"/>
      <c r="F133" s="43"/>
    </row>
    <row r="134" spans="1:6" ht="15.75">
      <c r="A134" s="41"/>
      <c r="C134" s="46"/>
      <c r="D134" s="46"/>
      <c r="F134" s="43"/>
    </row>
    <row r="135" spans="1:6" ht="15.75">
      <c r="A135" s="41"/>
      <c r="C135" s="46"/>
      <c r="D135" s="46"/>
      <c r="F135" s="43"/>
    </row>
    <row r="136" spans="1:6" ht="15.75">
      <c r="A136" s="41"/>
      <c r="C136" s="46"/>
      <c r="D136" s="46"/>
      <c r="F136" s="43"/>
    </row>
    <row r="137" spans="1:6" ht="15.75">
      <c r="A137" s="41"/>
      <c r="C137" s="46"/>
      <c r="D137" s="46"/>
      <c r="F137" s="43"/>
    </row>
    <row r="138" spans="1:6" ht="15.75">
      <c r="A138" s="41"/>
      <c r="C138" s="46"/>
      <c r="D138" s="46"/>
      <c r="F138" s="43"/>
    </row>
    <row r="139" spans="1:6" ht="15.75">
      <c r="A139" s="41"/>
      <c r="C139" s="46"/>
      <c r="D139" s="46"/>
      <c r="F139" s="43"/>
    </row>
    <row r="140" spans="1:6" ht="15.75">
      <c r="A140" s="41"/>
      <c r="C140" s="46"/>
      <c r="D140" s="46"/>
      <c r="F140" s="43"/>
    </row>
    <row r="141" spans="1:6" ht="15.75">
      <c r="A141" s="41"/>
      <c r="C141" s="46"/>
      <c r="D141" s="46"/>
      <c r="F141" s="43"/>
    </row>
    <row r="142" spans="1:6" ht="15.75">
      <c r="A142" s="41"/>
      <c r="C142" s="46"/>
      <c r="D142" s="46"/>
      <c r="F142" s="43"/>
    </row>
    <row r="143" spans="1:6" ht="15.75">
      <c r="A143" s="41"/>
      <c r="C143" s="46"/>
      <c r="D143" s="46"/>
      <c r="F143" s="43"/>
    </row>
    <row r="144" spans="1:6" ht="15.75">
      <c r="A144" s="41"/>
      <c r="C144" s="46"/>
      <c r="D144" s="46"/>
      <c r="F144" s="43"/>
    </row>
    <row r="145" spans="1:6" ht="15.75">
      <c r="A145" s="41"/>
      <c r="C145" s="46"/>
      <c r="D145" s="46"/>
      <c r="F145" s="43"/>
    </row>
    <row r="146" spans="1:6" ht="15.75">
      <c r="A146" s="41"/>
      <c r="C146" s="46"/>
      <c r="D146" s="46"/>
      <c r="F146" s="43"/>
    </row>
    <row r="147" spans="1:6" ht="15.75">
      <c r="A147" s="41"/>
      <c r="C147" s="46"/>
      <c r="D147" s="46"/>
      <c r="F147" s="43"/>
    </row>
    <row r="148" spans="1:6" ht="15.75">
      <c r="A148" s="41"/>
      <c r="C148" s="46"/>
      <c r="D148" s="46"/>
      <c r="F148" s="43"/>
    </row>
    <row r="149" spans="1:6" ht="15.75">
      <c r="A149" s="41"/>
      <c r="C149" s="46"/>
      <c r="D149" s="46"/>
      <c r="F149" s="43"/>
    </row>
    <row r="150" spans="1:6" ht="15.75">
      <c r="A150" s="41"/>
      <c r="C150" s="46"/>
      <c r="D150" s="46"/>
      <c r="F150" s="43"/>
    </row>
    <row r="151" spans="1:6" ht="15.75">
      <c r="A151" s="41"/>
      <c r="C151" s="46"/>
      <c r="D151" s="46"/>
      <c r="F151" s="43"/>
    </row>
    <row r="152" spans="1:6" ht="15.75">
      <c r="A152" s="41"/>
      <c r="C152" s="46"/>
      <c r="D152" s="46"/>
      <c r="F152" s="43"/>
    </row>
    <row r="153" spans="1:6" ht="15.75">
      <c r="A153" s="41"/>
      <c r="C153" s="46"/>
      <c r="D153" s="46"/>
      <c r="F153" s="43"/>
    </row>
    <row r="154" spans="1:6" ht="15.75">
      <c r="A154" s="41"/>
      <c r="C154" s="46"/>
      <c r="D154" s="46"/>
      <c r="F154" s="43"/>
    </row>
    <row r="155" spans="1:6" ht="15.75">
      <c r="A155" s="41"/>
      <c r="C155" s="46"/>
      <c r="D155" s="46"/>
      <c r="F155" s="43"/>
    </row>
    <row r="156" spans="1:6" ht="15.75">
      <c r="A156" s="41"/>
      <c r="C156" s="46"/>
      <c r="D156" s="46"/>
      <c r="F156" s="43"/>
    </row>
    <row r="157" spans="1:6" ht="15.75">
      <c r="A157" s="41"/>
      <c r="C157" s="46"/>
      <c r="D157" s="46"/>
      <c r="F157" s="43"/>
    </row>
    <row r="158" spans="1:6" ht="15.75">
      <c r="A158" s="41"/>
      <c r="C158" s="46"/>
      <c r="D158" s="46"/>
      <c r="F158" s="43"/>
    </row>
    <row r="159" spans="1:6" ht="15.75">
      <c r="A159" s="41"/>
      <c r="C159" s="46"/>
      <c r="D159" s="46"/>
      <c r="F159" s="43"/>
    </row>
    <row r="160" spans="1:6" ht="15.75">
      <c r="A160" s="41"/>
      <c r="C160" s="46"/>
      <c r="D160" s="46"/>
      <c r="F160" s="43"/>
    </row>
    <row r="161" spans="1:6" ht="15.75">
      <c r="A161" s="41"/>
      <c r="C161" s="46"/>
      <c r="D161" s="46"/>
      <c r="F161" s="43"/>
    </row>
    <row r="162" spans="1:6" ht="15.75">
      <c r="A162" s="41"/>
      <c r="C162" s="46"/>
      <c r="D162" s="46"/>
      <c r="F162" s="43"/>
    </row>
    <row r="163" spans="1:6" ht="15.75">
      <c r="A163" s="41"/>
      <c r="C163" s="46"/>
      <c r="D163" s="46"/>
      <c r="F163" s="43"/>
    </row>
    <row r="164" spans="1:6" ht="15.75">
      <c r="A164" s="41"/>
      <c r="C164" s="46"/>
      <c r="D164" s="46"/>
      <c r="F164" s="43"/>
    </row>
    <row r="165" spans="1:6" ht="15.75">
      <c r="A165" s="41"/>
      <c r="C165" s="46"/>
      <c r="D165" s="46"/>
      <c r="F165" s="43"/>
    </row>
    <row r="166" spans="1:6" ht="15.75">
      <c r="A166" s="41"/>
      <c r="C166" s="46"/>
      <c r="D166" s="46"/>
      <c r="F166" s="43"/>
    </row>
    <row r="167" spans="1:6" ht="15.75">
      <c r="A167" s="41"/>
      <c r="C167" s="46"/>
      <c r="D167" s="46"/>
      <c r="F167" s="43"/>
    </row>
    <row r="168" spans="1:6" ht="15.75">
      <c r="A168" s="41"/>
      <c r="B168" s="47"/>
      <c r="C168" s="46"/>
      <c r="D168" s="46"/>
      <c r="F168" s="43"/>
    </row>
    <row r="169" spans="1:6" ht="15.75">
      <c r="A169" s="41"/>
      <c r="B169" s="47"/>
      <c r="C169" s="46"/>
      <c r="D169" s="46"/>
      <c r="F169" s="43"/>
    </row>
    <row r="170" spans="1:6" ht="15.75">
      <c r="A170" s="41"/>
      <c r="B170" s="47"/>
      <c r="C170" s="46"/>
      <c r="D170" s="43"/>
      <c r="F170" s="48"/>
    </row>
    <row r="171" spans="1:6" ht="15.75">
      <c r="A171" s="41"/>
      <c r="B171" s="47"/>
      <c r="C171" s="46"/>
      <c r="D171" s="43"/>
      <c r="F171" s="43"/>
    </row>
    <row r="172" spans="1:6" ht="15.75">
      <c r="A172" s="41"/>
      <c r="B172" s="47"/>
      <c r="C172" s="46"/>
      <c r="D172" s="46"/>
      <c r="F172" s="43"/>
    </row>
    <row r="173" spans="1:6" ht="15.75">
      <c r="A173" s="41"/>
      <c r="B173" s="47"/>
      <c r="C173" s="46"/>
      <c r="D173" s="46"/>
      <c r="F173" s="43"/>
    </row>
    <row r="174" spans="1:6" ht="15.75">
      <c r="A174" s="41"/>
      <c r="B174" s="47"/>
      <c r="C174" s="46"/>
      <c r="D174" s="46"/>
      <c r="F174" s="43"/>
    </row>
    <row r="175" spans="1:6" ht="15.75">
      <c r="A175" s="41"/>
      <c r="B175" s="47"/>
      <c r="C175" s="46"/>
      <c r="D175" s="46"/>
      <c r="F175" s="43"/>
    </row>
    <row r="176" spans="1:6" ht="15.75">
      <c r="A176" s="41"/>
      <c r="B176" s="47"/>
      <c r="C176" s="46"/>
      <c r="D176" s="46"/>
      <c r="F176" s="43"/>
    </row>
    <row r="177" spans="1:6" ht="15.75">
      <c r="A177" s="41"/>
      <c r="B177" s="47"/>
      <c r="C177" s="46"/>
      <c r="D177" s="43"/>
      <c r="F177" s="48"/>
    </row>
    <row r="178" spans="1:6" ht="15.75">
      <c r="A178" s="41"/>
      <c r="B178" s="47"/>
      <c r="C178" s="46"/>
      <c r="D178" s="43"/>
      <c r="F178" s="43"/>
    </row>
    <row r="179" spans="1:6" ht="15.75">
      <c r="A179" s="41"/>
      <c r="B179" s="47"/>
      <c r="C179" s="46"/>
      <c r="D179" s="46"/>
      <c r="F179" s="43"/>
    </row>
    <row r="180" spans="1:6" ht="15.75">
      <c r="A180" s="41"/>
      <c r="B180" s="47"/>
      <c r="C180" s="46"/>
      <c r="D180" s="43"/>
      <c r="F180" s="48"/>
    </row>
    <row r="181" spans="1:6" ht="15.75">
      <c r="A181" s="41"/>
      <c r="B181" s="47"/>
      <c r="C181" s="46"/>
      <c r="D181" s="43"/>
      <c r="F181" s="43"/>
    </row>
    <row r="182" spans="1:6" ht="15.75">
      <c r="A182" s="41"/>
      <c r="B182" s="47"/>
      <c r="C182" s="46"/>
      <c r="D182" s="46"/>
      <c r="F182" s="43"/>
    </row>
    <row r="183" spans="1:6" ht="15.75">
      <c r="A183" s="41"/>
      <c r="B183" s="47"/>
      <c r="C183" s="46"/>
      <c r="D183" s="46"/>
      <c r="F183" s="43"/>
    </row>
    <row r="184" spans="1:6" ht="15.75">
      <c r="A184" s="41"/>
      <c r="B184" s="47"/>
      <c r="C184" s="46"/>
      <c r="D184" s="46"/>
      <c r="F184" s="43"/>
    </row>
    <row r="185" spans="1:6" ht="15.75">
      <c r="A185" s="41"/>
      <c r="B185" s="47"/>
      <c r="C185" s="46"/>
      <c r="D185" s="46"/>
      <c r="F185" s="43"/>
    </row>
    <row r="186" spans="1:6" ht="15.75">
      <c r="A186" s="41"/>
      <c r="B186" s="47"/>
      <c r="C186" s="46"/>
      <c r="D186" s="46"/>
      <c r="F186" s="43"/>
    </row>
    <row r="187" spans="1:6" ht="15.75">
      <c r="A187" s="41"/>
      <c r="B187" s="47"/>
      <c r="C187" s="46"/>
      <c r="D187" s="46"/>
      <c r="F187" s="43"/>
    </row>
    <row r="188" spans="1:6" ht="15.75">
      <c r="A188" s="41"/>
      <c r="B188" s="47"/>
      <c r="C188" s="46"/>
      <c r="D188" s="46"/>
      <c r="F188" s="43"/>
    </row>
    <row r="189" spans="1:6" ht="15.75">
      <c r="A189" s="41"/>
      <c r="B189" s="47"/>
      <c r="C189" s="46"/>
      <c r="D189" s="46"/>
      <c r="F189" s="43"/>
    </row>
    <row r="190" spans="1:6" ht="15.75">
      <c r="A190" s="41"/>
      <c r="B190" s="47"/>
      <c r="C190" s="46"/>
      <c r="D190" s="46"/>
      <c r="F190" s="43"/>
    </row>
    <row r="191" spans="1:6" ht="15.75">
      <c r="A191" s="41"/>
      <c r="B191" s="47"/>
      <c r="C191" s="46"/>
      <c r="D191" s="46"/>
      <c r="F191" s="43"/>
    </row>
    <row r="192" spans="1:6" ht="15.75">
      <c r="A192" s="41"/>
      <c r="B192" s="47"/>
      <c r="C192" s="46"/>
      <c r="D192" s="46"/>
      <c r="F192" s="43"/>
    </row>
    <row r="193" spans="1:6" ht="15.75">
      <c r="A193" s="41"/>
      <c r="B193" s="47"/>
      <c r="C193" s="46"/>
      <c r="D193" s="46"/>
      <c r="F193" s="43"/>
    </row>
    <row r="194" spans="1:6" ht="15.75">
      <c r="A194" s="41"/>
      <c r="B194" s="47"/>
      <c r="C194" s="46"/>
      <c r="D194" s="46"/>
      <c r="F194" s="43"/>
    </row>
    <row r="195" spans="1:6" ht="15.75">
      <c r="A195" s="41"/>
      <c r="B195" s="47"/>
      <c r="C195" s="46"/>
      <c r="D195" s="46"/>
      <c r="F195" s="43"/>
    </row>
    <row r="196" spans="1:6" ht="15.75">
      <c r="A196" s="41"/>
      <c r="B196" s="47"/>
      <c r="C196" s="46"/>
      <c r="D196" s="46"/>
      <c r="F196" s="43"/>
    </row>
    <row r="197" spans="1:6" ht="15.75">
      <c r="A197" s="41"/>
      <c r="B197" s="47"/>
      <c r="C197" s="46"/>
      <c r="D197" s="46"/>
      <c r="F197" s="43"/>
    </row>
    <row r="198" spans="1:6" ht="15.75">
      <c r="A198" s="41"/>
      <c r="B198" s="47"/>
      <c r="C198" s="46"/>
      <c r="D198" s="46"/>
      <c r="F198" s="43"/>
    </row>
    <row r="199" spans="1:6" ht="15.75">
      <c r="A199" s="41"/>
      <c r="B199" s="47"/>
      <c r="C199" s="46"/>
      <c r="D199" s="46"/>
      <c r="F199" s="43"/>
    </row>
    <row r="200" spans="1:6" ht="15.75">
      <c r="A200" s="41"/>
      <c r="B200" s="47"/>
      <c r="C200" s="46"/>
      <c r="D200" s="46"/>
      <c r="F200" s="43"/>
    </row>
    <row r="201" spans="1:6" ht="15.75">
      <c r="A201" s="41"/>
      <c r="B201" s="47"/>
      <c r="C201" s="46"/>
      <c r="D201" s="46"/>
      <c r="F201" s="43"/>
    </row>
    <row r="202" spans="1:6" ht="15.75">
      <c r="A202" s="41"/>
      <c r="B202" s="47"/>
      <c r="C202" s="46"/>
      <c r="D202" s="46"/>
      <c r="F202" s="43"/>
    </row>
    <row r="203" spans="1:6" ht="15.75">
      <c r="A203" s="41"/>
      <c r="B203" s="47"/>
      <c r="C203" s="46"/>
      <c r="D203" s="46"/>
      <c r="F203" s="51"/>
    </row>
    <row r="204" spans="1:6" ht="15.75">
      <c r="A204" s="41"/>
      <c r="B204" s="47"/>
      <c r="C204" s="46"/>
      <c r="D204" s="46"/>
      <c r="F204" s="43"/>
    </row>
    <row r="205" spans="1:6" ht="15.75">
      <c r="A205" s="41"/>
      <c r="B205" s="47"/>
      <c r="C205" s="46"/>
      <c r="D205" s="46"/>
      <c r="F205" s="43"/>
    </row>
    <row r="206" spans="1:6" ht="15.75">
      <c r="A206" s="41"/>
      <c r="B206" s="47"/>
      <c r="C206" s="46"/>
      <c r="D206" s="46"/>
      <c r="F206" s="43"/>
    </row>
    <row r="207" spans="1:6" ht="15.75">
      <c r="A207" s="41"/>
      <c r="B207" s="47"/>
      <c r="C207" s="46"/>
      <c r="D207" s="46"/>
      <c r="F207" s="43"/>
    </row>
    <row r="208" spans="1:6" ht="15.75">
      <c r="A208" s="41"/>
      <c r="B208" s="47"/>
      <c r="C208" s="46"/>
      <c r="D208" s="46"/>
      <c r="F208" s="43"/>
    </row>
    <row r="209" spans="1:7" ht="15.75">
      <c r="A209" s="41"/>
      <c r="B209" s="47"/>
      <c r="C209" s="46"/>
      <c r="D209" s="46"/>
      <c r="F209" s="43"/>
    </row>
    <row r="210" spans="1:7" ht="15.75">
      <c r="A210" s="41"/>
      <c r="B210" s="47"/>
      <c r="C210" s="46"/>
      <c r="D210" s="46"/>
      <c r="F210" s="43"/>
    </row>
    <row r="211" spans="1:7" ht="15.75">
      <c r="A211" s="41"/>
      <c r="B211" s="47"/>
      <c r="C211" s="46"/>
      <c r="D211" s="46"/>
      <c r="F211" s="43"/>
    </row>
    <row r="212" spans="1:7" ht="15.75">
      <c r="A212" s="41"/>
      <c r="B212" s="47"/>
      <c r="C212" s="46"/>
      <c r="D212" s="46"/>
      <c r="F212" s="43"/>
    </row>
    <row r="213" spans="1:7" ht="15.75">
      <c r="A213" s="41"/>
      <c r="B213" s="55"/>
      <c r="C213" s="46"/>
      <c r="D213" s="46"/>
      <c r="F213" s="43"/>
    </row>
    <row r="214" spans="1:7" ht="15.75">
      <c r="A214" s="41"/>
      <c r="B214" s="56"/>
      <c r="C214" s="46"/>
      <c r="D214" s="46"/>
      <c r="F214" s="43"/>
    </row>
    <row r="215" spans="1:7" ht="15.75">
      <c r="A215" s="41"/>
      <c r="B215" s="56"/>
      <c r="C215" s="46"/>
      <c r="D215" s="46"/>
      <c r="F215" s="43"/>
    </row>
    <row r="216" spans="1:7" ht="15.75">
      <c r="A216" s="41"/>
      <c r="B216" s="57"/>
      <c r="C216" s="46"/>
      <c r="D216" s="46"/>
      <c r="F216" s="43"/>
    </row>
    <row r="217" spans="1:7" ht="15.75">
      <c r="A217" s="41"/>
      <c r="B217" s="56"/>
      <c r="C217" s="46"/>
      <c r="D217" s="46"/>
      <c r="F217" s="43"/>
    </row>
    <row r="218" spans="1:7" ht="15.75">
      <c r="A218" s="41"/>
      <c r="B218" s="57"/>
      <c r="C218" s="46"/>
      <c r="D218" s="46"/>
      <c r="F218" s="43"/>
    </row>
    <row r="219" spans="1:7" ht="15.75">
      <c r="A219" s="41"/>
      <c r="B219" s="55"/>
      <c r="C219" s="46"/>
      <c r="D219" s="46"/>
      <c r="F219" s="43"/>
    </row>
    <row r="220" spans="1:7" ht="15.75">
      <c r="A220" s="41"/>
      <c r="B220" s="55"/>
      <c r="C220" s="46"/>
      <c r="D220" s="46"/>
      <c r="F220" s="43"/>
    </row>
    <row r="221" spans="1:7" ht="15.75">
      <c r="A221" s="41"/>
      <c r="B221" s="56"/>
      <c r="C221" s="46"/>
      <c r="D221" s="46"/>
      <c r="F221" s="43"/>
    </row>
    <row r="222" spans="1:7" ht="15.75">
      <c r="A222" s="41"/>
      <c r="B222" s="61"/>
      <c r="C222" s="62"/>
      <c r="D222" s="62"/>
      <c r="E222" s="64"/>
      <c r="F222" s="51"/>
      <c r="G222" s="64"/>
    </row>
    <row r="223" spans="1:7" ht="15.75">
      <c r="A223" s="41"/>
      <c r="B223" s="61"/>
      <c r="C223" s="62"/>
      <c r="D223" s="62"/>
      <c r="E223" s="64"/>
      <c r="F223" s="51"/>
      <c r="G223" s="64"/>
    </row>
    <row r="224" spans="1:7" ht="15.75">
      <c r="A224" s="41"/>
      <c r="B224" s="56"/>
      <c r="C224" s="46"/>
      <c r="D224" s="46"/>
      <c r="F224" s="43"/>
    </row>
    <row r="225" spans="1:6" ht="15.75">
      <c r="A225" s="41"/>
      <c r="B225" s="57"/>
      <c r="C225" s="46"/>
      <c r="D225" s="46"/>
      <c r="F225" s="43"/>
    </row>
    <row r="226" spans="1:6" ht="15.75">
      <c r="A226" s="41"/>
      <c r="B226" s="57"/>
      <c r="C226" s="46"/>
      <c r="D226" s="46"/>
      <c r="F226" s="43"/>
    </row>
    <row r="227" spans="1:6" ht="15.75">
      <c r="A227" s="41"/>
      <c r="B227" s="57"/>
      <c r="C227" s="46"/>
      <c r="D227" s="46"/>
      <c r="F227" s="43"/>
    </row>
    <row r="228" spans="1:6" ht="15.75">
      <c r="A228" s="41"/>
      <c r="B228" s="57"/>
      <c r="C228" s="46"/>
      <c r="D228" s="46"/>
      <c r="F228" s="43"/>
    </row>
    <row r="229" spans="1:6" ht="15.75">
      <c r="A229" s="41"/>
      <c r="B229" s="57"/>
      <c r="C229" s="46"/>
      <c r="D229" s="46"/>
      <c r="F229" s="43"/>
    </row>
    <row r="230" spans="1:6" ht="15.75">
      <c r="A230" s="65"/>
      <c r="B230" s="57"/>
      <c r="C230" s="46"/>
      <c r="D230" s="46"/>
      <c r="F230" s="43"/>
    </row>
    <row r="231" spans="1:6" ht="15.75">
      <c r="A231" s="41"/>
      <c r="B231" s="57"/>
      <c r="C231" s="46"/>
      <c r="D231" s="46"/>
      <c r="F231" s="43"/>
    </row>
    <row r="232" spans="1:6" ht="15.75">
      <c r="A232" s="41"/>
      <c r="B232" s="57"/>
      <c r="C232" s="46"/>
      <c r="D232" s="46"/>
      <c r="F232" s="43"/>
    </row>
    <row r="233" spans="1:6" ht="15.75">
      <c r="A233" s="41"/>
      <c r="B233" s="57"/>
      <c r="C233" s="46"/>
      <c r="D233" s="46"/>
      <c r="F233" s="43"/>
    </row>
    <row r="234" spans="1:6" ht="15.75">
      <c r="A234" s="41"/>
      <c r="B234" s="57"/>
      <c r="C234" s="46"/>
      <c r="D234" s="46"/>
      <c r="F234" s="43"/>
    </row>
    <row r="235" spans="1:6" ht="15.75">
      <c r="A235" s="41"/>
      <c r="B235" s="57"/>
      <c r="C235" s="46"/>
      <c r="D235" s="46"/>
      <c r="F235" s="43"/>
    </row>
    <row r="236" spans="1:6" ht="15.75">
      <c r="A236" s="41"/>
      <c r="B236" s="57"/>
      <c r="C236" s="46"/>
      <c r="D236" s="46"/>
      <c r="F236" s="43"/>
    </row>
    <row r="237" spans="1:6" ht="15.75">
      <c r="A237" s="41"/>
      <c r="B237" s="57"/>
      <c r="C237" s="46"/>
      <c r="D237" s="46"/>
      <c r="F237" s="43"/>
    </row>
    <row r="238" spans="1:6" ht="15.75">
      <c r="A238" s="41"/>
      <c r="B238" s="57"/>
      <c r="C238" s="46"/>
      <c r="D238" s="46"/>
      <c r="F238" s="43"/>
    </row>
    <row r="239" spans="1:6" ht="15.75">
      <c r="A239" s="41"/>
      <c r="B239" s="57"/>
      <c r="C239" s="46"/>
      <c r="D239" s="46"/>
      <c r="F239" s="43"/>
    </row>
    <row r="240" spans="1:6" ht="15.75">
      <c r="A240" s="41"/>
      <c r="B240" s="57"/>
      <c r="C240" s="46"/>
      <c r="D240" s="46"/>
      <c r="F240" s="43"/>
    </row>
    <row r="241" spans="1:7" ht="15.75">
      <c r="A241" s="41"/>
      <c r="B241" s="57"/>
      <c r="C241" s="46"/>
      <c r="D241" s="46"/>
      <c r="F241" s="43"/>
    </row>
    <row r="242" spans="1:7" ht="15.75">
      <c r="A242" s="41"/>
      <c r="B242" s="57"/>
      <c r="C242" s="46"/>
      <c r="D242" s="46"/>
      <c r="F242" s="43"/>
    </row>
    <row r="243" spans="1:7" ht="15.75">
      <c r="A243" s="41"/>
      <c r="B243" s="57"/>
      <c r="C243" s="46"/>
      <c r="D243" s="46"/>
      <c r="F243" s="43"/>
    </row>
    <row r="244" spans="1:7" ht="15.75">
      <c r="A244" s="41"/>
      <c r="B244" s="57"/>
      <c r="C244" s="46"/>
      <c r="D244" s="46"/>
      <c r="F244" s="43"/>
    </row>
    <row r="245" spans="1:7" ht="15.75">
      <c r="A245" s="41"/>
      <c r="B245" s="57"/>
      <c r="C245" s="46"/>
      <c r="D245" s="46"/>
      <c r="F245" s="43"/>
    </row>
    <row r="246" spans="1:7" ht="15.75">
      <c r="A246" s="41"/>
      <c r="F246" s="66"/>
      <c r="G246" s="43"/>
    </row>
    <row r="247" spans="1:7" ht="15.75">
      <c r="A247" s="41"/>
      <c r="F247" s="69"/>
      <c r="G247" s="43"/>
    </row>
    <row r="248" spans="1:7" ht="15.75">
      <c r="A248" s="41"/>
      <c r="F248" s="66"/>
      <c r="G248" s="43"/>
    </row>
  </sheetData>
  <sheetProtection password="EBA3" sheet="1"/>
  <mergeCells count="3">
    <mergeCell ref="A52:B52"/>
    <mergeCell ref="H1:S1"/>
    <mergeCell ref="A1:F1"/>
  </mergeCells>
  <pageMargins left="0.25" right="0.25" top="0.75" bottom="0.75" header="0.3" footer="0.3"/>
  <pageSetup paperSize="9" scale="81"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A1:I55"/>
  <sheetViews>
    <sheetView workbookViewId="0">
      <selection activeCell="D4" sqref="D4"/>
    </sheetView>
  </sheetViews>
  <sheetFormatPr defaultRowHeight="15"/>
  <cols>
    <col min="2" max="2" width="34.28515625" bestFit="1" customWidth="1"/>
    <col min="3" max="3" width="27.5703125" bestFit="1" customWidth="1"/>
    <col min="4" max="4" width="33.140625" customWidth="1"/>
    <col min="5" max="5" width="24" customWidth="1"/>
  </cols>
  <sheetData>
    <row r="1" spans="1:5" ht="15.75" thickBot="1">
      <c r="B1" t="s">
        <v>616</v>
      </c>
      <c r="C1" t="s">
        <v>617</v>
      </c>
      <c r="D1" t="s">
        <v>618</v>
      </c>
      <c r="E1" t="s">
        <v>574</v>
      </c>
    </row>
    <row r="2" spans="1:5" ht="60">
      <c r="A2" s="96" t="s">
        <v>624</v>
      </c>
      <c r="B2" s="97" t="s">
        <v>45</v>
      </c>
      <c r="C2" s="98" t="s">
        <v>44</v>
      </c>
      <c r="D2" s="99" t="s">
        <v>619</v>
      </c>
      <c r="E2" s="99" t="s">
        <v>594</v>
      </c>
    </row>
    <row r="3" spans="1:5">
      <c r="B3" s="91"/>
      <c r="C3" s="92"/>
      <c r="D3" s="89"/>
      <c r="E3" s="71"/>
    </row>
    <row r="4" spans="1:5">
      <c r="A4" s="94" t="s">
        <v>620</v>
      </c>
      <c r="B4" s="94" t="s">
        <v>621</v>
      </c>
      <c r="C4" s="94" t="s">
        <v>617</v>
      </c>
      <c r="D4" s="303" t="str">
        <f>Summary!D7</f>
        <v>31/12/2024</v>
      </c>
      <c r="E4" s="304">
        <f>Summary!D6-1</f>
        <v>44926</v>
      </c>
    </row>
    <row r="5" spans="1:5">
      <c r="A5" s="90">
        <v>1</v>
      </c>
      <c r="B5" s="93" t="s">
        <v>622</v>
      </c>
      <c r="C5" s="93" t="s">
        <v>623</v>
      </c>
      <c r="D5" s="93"/>
      <c r="E5" s="93"/>
    </row>
    <row r="6" spans="1:5">
      <c r="A6" s="90">
        <v>2</v>
      </c>
      <c r="B6" s="93" t="s">
        <v>700</v>
      </c>
      <c r="C6" s="93" t="s">
        <v>701</v>
      </c>
      <c r="D6" s="93"/>
      <c r="E6" s="93"/>
    </row>
    <row r="7" spans="1:5">
      <c r="A7" s="90">
        <v>3</v>
      </c>
      <c r="B7" s="93" t="s">
        <v>702</v>
      </c>
      <c r="C7" s="93" t="s">
        <v>581</v>
      </c>
      <c r="D7" s="93"/>
      <c r="E7" s="93"/>
    </row>
    <row r="8" spans="1:5">
      <c r="A8" s="90">
        <v>4</v>
      </c>
      <c r="B8" s="93"/>
      <c r="C8" s="93"/>
      <c r="D8" s="93"/>
      <c r="E8" s="93"/>
    </row>
    <row r="9" spans="1:5">
      <c r="A9" s="90">
        <v>5</v>
      </c>
      <c r="B9" s="93"/>
      <c r="C9" s="93"/>
      <c r="D9" s="93"/>
      <c r="E9" s="93"/>
    </row>
    <row r="10" spans="1:5">
      <c r="A10" s="90">
        <v>6</v>
      </c>
      <c r="B10" s="93"/>
      <c r="C10" s="93"/>
      <c r="D10" s="93"/>
      <c r="E10" s="93"/>
    </row>
    <row r="11" spans="1:5">
      <c r="A11" s="90">
        <v>7</v>
      </c>
      <c r="B11" s="93"/>
      <c r="C11" s="93"/>
      <c r="D11" s="93"/>
      <c r="E11" s="93"/>
    </row>
    <row r="12" spans="1:5">
      <c r="A12" s="90">
        <v>8</v>
      </c>
      <c r="B12" s="93"/>
      <c r="C12" s="93"/>
      <c r="D12" s="93"/>
      <c r="E12" s="93"/>
    </row>
    <row r="13" spans="1:5">
      <c r="A13" s="90">
        <v>9</v>
      </c>
      <c r="B13" s="93"/>
      <c r="C13" s="93"/>
      <c r="D13" s="93"/>
      <c r="E13" s="93"/>
    </row>
    <row r="14" spans="1:5">
      <c r="A14" s="90">
        <v>10</v>
      </c>
      <c r="B14" s="93"/>
      <c r="C14" s="93"/>
      <c r="D14" s="93"/>
      <c r="E14" s="93"/>
    </row>
    <row r="15" spans="1:5">
      <c r="A15" s="90"/>
      <c r="B15" s="90" t="s">
        <v>331</v>
      </c>
      <c r="C15" s="90" t="s">
        <v>526</v>
      </c>
      <c r="D15" s="90">
        <f>SUM(D5:D14)</f>
        <v>0</v>
      </c>
      <c r="E15" s="90">
        <f>SUM(E5:E14)</f>
        <v>0</v>
      </c>
    </row>
    <row r="17" spans="1:5" ht="30.75" thickBot="1">
      <c r="A17" s="96" t="s">
        <v>626</v>
      </c>
      <c r="B17" s="100" t="s">
        <v>32</v>
      </c>
      <c r="C17" s="101" t="s">
        <v>638</v>
      </c>
      <c r="D17" s="99" t="s">
        <v>639</v>
      </c>
      <c r="E17" s="99" t="s">
        <v>640</v>
      </c>
    </row>
    <row r="18" spans="1:5">
      <c r="B18" s="91"/>
      <c r="C18" s="92"/>
      <c r="D18" s="89"/>
      <c r="E18" s="71"/>
    </row>
    <row r="19" spans="1:5">
      <c r="A19" s="94" t="s">
        <v>620</v>
      </c>
      <c r="B19" s="94" t="s">
        <v>621</v>
      </c>
      <c r="C19" s="94" t="s">
        <v>617</v>
      </c>
      <c r="D19" s="95" t="str">
        <f>D4</f>
        <v>31/12/2024</v>
      </c>
      <c r="E19" s="304">
        <f>E4</f>
        <v>44926</v>
      </c>
    </row>
    <row r="20" spans="1:5">
      <c r="A20" s="90">
        <v>1</v>
      </c>
      <c r="B20" s="93" t="s">
        <v>625</v>
      </c>
      <c r="C20" s="93" t="s">
        <v>596</v>
      </c>
      <c r="D20" s="103"/>
      <c r="E20" s="103"/>
    </row>
    <row r="21" spans="1:5">
      <c r="A21" s="90">
        <v>2</v>
      </c>
      <c r="B21" s="93" t="s">
        <v>628</v>
      </c>
      <c r="C21" s="93" t="s">
        <v>629</v>
      </c>
      <c r="D21" s="103"/>
      <c r="E21" s="103"/>
    </row>
    <row r="22" spans="1:5">
      <c r="A22" s="90">
        <v>3</v>
      </c>
      <c r="B22" s="93" t="s">
        <v>627</v>
      </c>
      <c r="C22" s="93" t="s">
        <v>630</v>
      </c>
      <c r="D22" s="103">
        <v>0</v>
      </c>
      <c r="E22" s="103"/>
    </row>
    <row r="23" spans="1:5">
      <c r="A23" s="90">
        <v>4</v>
      </c>
      <c r="B23" s="93" t="s">
        <v>634</v>
      </c>
      <c r="C23" s="111" t="s">
        <v>631</v>
      </c>
      <c r="D23" s="93">
        <v>0</v>
      </c>
      <c r="E23" s="103">
        <v>0</v>
      </c>
    </row>
    <row r="24" spans="1:5">
      <c r="A24" s="90">
        <v>5</v>
      </c>
      <c r="B24" s="93" t="s">
        <v>633</v>
      </c>
      <c r="C24" s="93" t="s">
        <v>632</v>
      </c>
      <c r="D24" s="103"/>
      <c r="E24" s="103"/>
    </row>
    <row r="25" spans="1:5">
      <c r="A25" s="90">
        <v>6</v>
      </c>
      <c r="B25" s="93"/>
      <c r="C25" s="93"/>
      <c r="D25" s="103"/>
      <c r="E25" s="103"/>
    </row>
    <row r="26" spans="1:5">
      <c r="A26" s="90">
        <v>7</v>
      </c>
      <c r="B26" s="93"/>
      <c r="C26" s="93"/>
      <c r="D26" s="103"/>
      <c r="E26" s="103"/>
    </row>
    <row r="27" spans="1:5">
      <c r="A27" s="90">
        <v>8</v>
      </c>
      <c r="B27" s="93"/>
      <c r="C27" s="93"/>
      <c r="D27" s="103"/>
      <c r="E27" s="103"/>
    </row>
    <row r="28" spans="1:5">
      <c r="A28" s="90">
        <v>9</v>
      </c>
      <c r="B28" s="93"/>
      <c r="C28" s="93"/>
      <c r="D28" s="103"/>
      <c r="E28" s="103"/>
    </row>
    <row r="29" spans="1:5">
      <c r="A29" s="90">
        <v>10</v>
      </c>
      <c r="B29" s="93"/>
      <c r="C29" s="93"/>
      <c r="D29" s="103"/>
      <c r="E29" s="103"/>
    </row>
    <row r="30" spans="1:5">
      <c r="A30" s="90">
        <v>11</v>
      </c>
      <c r="B30" s="93"/>
      <c r="C30" s="93"/>
      <c r="D30" s="103"/>
      <c r="E30" s="103"/>
    </row>
    <row r="31" spans="1:5">
      <c r="A31" s="90">
        <v>12</v>
      </c>
      <c r="B31" s="93"/>
      <c r="C31" s="93"/>
      <c r="D31" s="103"/>
      <c r="E31" s="103"/>
    </row>
    <row r="32" spans="1:5">
      <c r="A32" s="90">
        <v>13</v>
      </c>
      <c r="B32" s="93"/>
      <c r="C32" s="93"/>
      <c r="D32" s="103"/>
      <c r="E32" s="103"/>
    </row>
    <row r="33" spans="1:9">
      <c r="A33" s="90">
        <v>14</v>
      </c>
      <c r="B33" s="93"/>
      <c r="C33" s="93"/>
      <c r="D33" s="103"/>
      <c r="E33" s="103"/>
    </row>
    <row r="34" spans="1:9">
      <c r="A34" s="90">
        <v>15</v>
      </c>
      <c r="B34" s="93"/>
      <c r="C34" s="93"/>
      <c r="D34" s="103"/>
      <c r="E34" s="103"/>
    </row>
    <row r="35" spans="1:9">
      <c r="A35" s="90"/>
      <c r="B35" s="90" t="s">
        <v>331</v>
      </c>
      <c r="C35" s="90" t="s">
        <v>526</v>
      </c>
      <c r="D35" s="102">
        <f>SUM(D20:D34)</f>
        <v>0</v>
      </c>
      <c r="E35" s="102">
        <f>SUM(E20:E34)</f>
        <v>0</v>
      </c>
    </row>
    <row r="37" spans="1:9" ht="27.75" thickBot="1">
      <c r="A37" s="96" t="s">
        <v>650</v>
      </c>
      <c r="B37" s="100" t="s">
        <v>12</v>
      </c>
      <c r="C37" s="101" t="s">
        <v>652</v>
      </c>
      <c r="D37" s="99"/>
      <c r="E37" s="99"/>
    </row>
    <row r="38" spans="1:9">
      <c r="B38" s="91"/>
      <c r="C38" s="92"/>
      <c r="D38" s="89"/>
      <c r="E38" s="71"/>
    </row>
    <row r="39" spans="1:9">
      <c r="A39" s="94" t="s">
        <v>620</v>
      </c>
      <c r="B39" s="94" t="s">
        <v>621</v>
      </c>
      <c r="C39" s="94" t="s">
        <v>617</v>
      </c>
      <c r="D39" s="95" t="str">
        <f>D4</f>
        <v>31/12/2024</v>
      </c>
      <c r="E39" s="304">
        <f>E19</f>
        <v>44926</v>
      </c>
    </row>
    <row r="40" spans="1:9">
      <c r="A40" s="90">
        <v>1</v>
      </c>
      <c r="B40" s="93" t="s">
        <v>653</v>
      </c>
      <c r="C40" s="93" t="s">
        <v>656</v>
      </c>
      <c r="D40" s="103">
        <v>0</v>
      </c>
      <c r="E40" s="103">
        <v>0</v>
      </c>
    </row>
    <row r="41" spans="1:9" ht="15.75" thickBot="1">
      <c r="A41" s="90">
        <v>2</v>
      </c>
      <c r="B41" s="93" t="s">
        <v>654</v>
      </c>
      <c r="C41" s="93" t="s">
        <v>655</v>
      </c>
      <c r="D41" s="72">
        <v>0</v>
      </c>
      <c r="E41" s="74">
        <v>0</v>
      </c>
      <c r="H41" s="74"/>
      <c r="I41" s="72"/>
    </row>
    <row r="42" spans="1:9">
      <c r="A42" s="90">
        <v>3</v>
      </c>
      <c r="B42" s="93" t="s">
        <v>659</v>
      </c>
      <c r="C42" s="93" t="s">
        <v>660</v>
      </c>
      <c r="D42" s="103">
        <v>0</v>
      </c>
      <c r="E42" s="103">
        <v>0</v>
      </c>
    </row>
    <row r="43" spans="1:9">
      <c r="A43" s="90">
        <v>4</v>
      </c>
      <c r="B43" s="93" t="s">
        <v>661</v>
      </c>
      <c r="C43" s="93" t="s">
        <v>662</v>
      </c>
      <c r="D43" s="103"/>
      <c r="E43" s="103"/>
    </row>
    <row r="44" spans="1:9">
      <c r="A44" s="90">
        <v>5</v>
      </c>
      <c r="B44" s="93" t="s">
        <v>657</v>
      </c>
      <c r="C44" s="93" t="s">
        <v>658</v>
      </c>
      <c r="D44" s="103"/>
      <c r="E44" s="103"/>
    </row>
    <row r="45" spans="1:9">
      <c r="A45" s="90">
        <v>6</v>
      </c>
      <c r="B45" s="93"/>
      <c r="C45" s="93"/>
      <c r="D45" s="103"/>
      <c r="E45" s="103"/>
    </row>
    <row r="46" spans="1:9">
      <c r="A46" s="90">
        <v>7</v>
      </c>
      <c r="B46" s="93"/>
      <c r="C46" s="93"/>
      <c r="D46" s="103"/>
      <c r="E46" s="103"/>
    </row>
    <row r="47" spans="1:9">
      <c r="A47" s="90">
        <v>8</v>
      </c>
      <c r="B47" s="93"/>
      <c r="C47" s="93"/>
      <c r="D47" s="103"/>
      <c r="E47" s="103"/>
    </row>
    <row r="48" spans="1:9">
      <c r="A48" s="90">
        <v>9</v>
      </c>
      <c r="B48" s="93"/>
      <c r="C48" s="93"/>
      <c r="D48" s="103"/>
      <c r="E48" s="103"/>
    </row>
    <row r="49" spans="1:5">
      <c r="A49" s="90">
        <v>10</v>
      </c>
      <c r="B49" s="93"/>
      <c r="C49" s="93"/>
      <c r="D49" s="103"/>
      <c r="E49" s="103"/>
    </row>
    <row r="50" spans="1:5">
      <c r="A50" s="90">
        <v>11</v>
      </c>
      <c r="B50" s="93"/>
      <c r="C50" s="93"/>
      <c r="D50" s="103"/>
      <c r="E50" s="103"/>
    </row>
    <row r="51" spans="1:5">
      <c r="A51" s="90">
        <v>12</v>
      </c>
      <c r="B51" s="93"/>
      <c r="C51" s="93"/>
      <c r="D51" s="103"/>
      <c r="E51" s="103"/>
    </row>
    <row r="52" spans="1:5">
      <c r="A52" s="90">
        <v>13</v>
      </c>
      <c r="B52" s="93"/>
      <c r="C52" s="93"/>
      <c r="D52" s="103"/>
      <c r="E52" s="103"/>
    </row>
    <row r="53" spans="1:5">
      <c r="A53" s="90">
        <v>14</v>
      </c>
      <c r="B53" s="93"/>
      <c r="C53" s="93"/>
      <c r="D53" s="103"/>
      <c r="E53" s="103"/>
    </row>
    <row r="54" spans="1:5">
      <c r="A54" s="90">
        <v>15</v>
      </c>
      <c r="B54" s="93"/>
      <c r="C54" s="93"/>
      <c r="D54" s="103"/>
      <c r="E54" s="103"/>
    </row>
    <row r="55" spans="1:5">
      <c r="A55" s="90"/>
      <c r="B55" s="90" t="s">
        <v>331</v>
      </c>
      <c r="C55" s="90" t="s">
        <v>526</v>
      </c>
      <c r="D55" s="102">
        <f>SUM(D40:D54)</f>
        <v>0</v>
      </c>
      <c r="E55" s="102">
        <f>SUM(E40:E54)</f>
        <v>0</v>
      </c>
    </row>
  </sheetData>
  <sheetProtection algorithmName="SHA-512" hashValue="cM9xU7rHz3TXNnWPppinPQDk8gqOyRvmlVfHPl3nfx5OGkOpvy9Y1H+Zqlr+Teh+l+DLUS8PEcrdZ5VOp5Rfzw==" saltValue="8NaWnpKoCkdKZYerIPQXfA==" spinCount="100000" sheet="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J54"/>
  <sheetViews>
    <sheetView workbookViewId="0">
      <selection activeCell="E3" sqref="E3"/>
    </sheetView>
  </sheetViews>
  <sheetFormatPr defaultRowHeight="15"/>
  <cols>
    <col min="2" max="2" width="32.5703125" customWidth="1"/>
    <col min="3" max="3" width="34.5703125" customWidth="1"/>
    <col min="4" max="4" width="26" customWidth="1"/>
    <col min="5" max="5" width="30.85546875" customWidth="1"/>
  </cols>
  <sheetData>
    <row r="1" spans="1:5" ht="15.75" thickBot="1">
      <c r="A1" s="96" t="s">
        <v>624</v>
      </c>
      <c r="B1" s="1" t="s">
        <v>68</v>
      </c>
      <c r="C1" s="2" t="s">
        <v>517</v>
      </c>
      <c r="D1" s="99"/>
      <c r="E1" s="99"/>
    </row>
    <row r="2" spans="1:5">
      <c r="B2" s="91"/>
      <c r="C2" s="92"/>
      <c r="D2" s="89"/>
      <c r="E2" s="71"/>
    </row>
    <row r="3" spans="1:5">
      <c r="A3" s="94" t="s">
        <v>620</v>
      </c>
      <c r="B3" s="94" t="s">
        <v>621</v>
      </c>
      <c r="C3" s="94" t="s">
        <v>617</v>
      </c>
      <c r="D3" s="303" t="str">
        <f>Summary!D7</f>
        <v>31/12/2024</v>
      </c>
      <c r="E3" s="304">
        <f>Summary!D6-1</f>
        <v>44926</v>
      </c>
    </row>
    <row r="4" spans="1:5">
      <c r="A4" s="90">
        <v>1</v>
      </c>
      <c r="B4" s="93" t="s">
        <v>665</v>
      </c>
      <c r="C4" s="93" t="s">
        <v>666</v>
      </c>
      <c r="D4" s="93"/>
      <c r="E4" s="93"/>
    </row>
    <row r="5" spans="1:5">
      <c r="A5" s="90">
        <v>2</v>
      </c>
      <c r="B5" s="93"/>
      <c r="C5" s="93"/>
      <c r="D5" s="93"/>
      <c r="E5" s="93"/>
    </row>
    <row r="6" spans="1:5">
      <c r="A6" s="90">
        <v>3</v>
      </c>
      <c r="B6" s="93"/>
      <c r="C6" s="93"/>
      <c r="D6" s="93"/>
      <c r="E6" s="93"/>
    </row>
    <row r="7" spans="1:5">
      <c r="A7" s="90">
        <v>4</v>
      </c>
      <c r="B7" s="93"/>
      <c r="C7" s="93"/>
      <c r="D7" s="93"/>
      <c r="E7" s="93"/>
    </row>
    <row r="8" spans="1:5">
      <c r="A8" s="90">
        <v>5</v>
      </c>
      <c r="B8" s="93"/>
      <c r="C8" s="93"/>
      <c r="D8" s="93"/>
      <c r="E8" s="93"/>
    </row>
    <row r="9" spans="1:5">
      <c r="A9" s="90">
        <v>6</v>
      </c>
      <c r="B9" s="93"/>
      <c r="C9" s="93"/>
      <c r="D9" s="93"/>
      <c r="E9" s="93"/>
    </row>
    <row r="10" spans="1:5">
      <c r="A10" s="90">
        <v>7</v>
      </c>
      <c r="B10" s="93"/>
      <c r="C10" s="93"/>
      <c r="D10" s="93"/>
      <c r="E10" s="93"/>
    </row>
    <row r="11" spans="1:5">
      <c r="A11" s="90">
        <v>8</v>
      </c>
      <c r="B11" s="93"/>
      <c r="C11" s="93"/>
      <c r="D11" s="93"/>
      <c r="E11" s="93"/>
    </row>
    <row r="12" spans="1:5">
      <c r="A12" s="90">
        <v>9</v>
      </c>
      <c r="B12" s="93"/>
      <c r="C12" s="93"/>
      <c r="D12" s="93"/>
      <c r="E12" s="93"/>
    </row>
    <row r="13" spans="1:5">
      <c r="A13" s="90">
        <v>10</v>
      </c>
      <c r="B13" s="93"/>
      <c r="C13" s="93"/>
      <c r="D13" s="93"/>
      <c r="E13" s="93"/>
    </row>
    <row r="14" spans="1:5">
      <c r="A14" s="90"/>
      <c r="B14" s="90" t="s">
        <v>331</v>
      </c>
      <c r="C14" s="90" t="s">
        <v>526</v>
      </c>
      <c r="D14" s="90">
        <f>SUM(D4:D13)</f>
        <v>0</v>
      </c>
      <c r="E14" s="90">
        <f>SUM(E4:E13)</f>
        <v>0</v>
      </c>
    </row>
    <row r="16" spans="1:5" ht="15.75" thickBot="1">
      <c r="A16" s="96" t="s">
        <v>626</v>
      </c>
      <c r="B16" s="1" t="s">
        <v>71</v>
      </c>
      <c r="C16" s="2" t="s">
        <v>504</v>
      </c>
      <c r="D16" s="99"/>
      <c r="E16" s="99"/>
    </row>
    <row r="17" spans="1:10">
      <c r="B17" s="91"/>
      <c r="C17" s="92"/>
      <c r="D17" s="89"/>
      <c r="E17" s="71"/>
    </row>
    <row r="18" spans="1:10">
      <c r="A18" s="94" t="s">
        <v>620</v>
      </c>
      <c r="B18" s="94" t="s">
        <v>621</v>
      </c>
      <c r="C18" s="94" t="s">
        <v>617</v>
      </c>
      <c r="D18" s="95" t="str">
        <f>D3</f>
        <v>31/12/2024</v>
      </c>
      <c r="E18" s="304">
        <f>E3</f>
        <v>44926</v>
      </c>
    </row>
    <row r="19" spans="1:10" ht="15.75" thickBot="1">
      <c r="A19" s="90">
        <v>1</v>
      </c>
      <c r="B19" s="93" t="s">
        <v>668</v>
      </c>
      <c r="C19" s="93" t="s">
        <v>667</v>
      </c>
      <c r="D19" s="73"/>
      <c r="E19" s="74"/>
      <c r="I19" s="74"/>
      <c r="J19" s="73"/>
    </row>
    <row r="20" spans="1:10">
      <c r="A20" s="90">
        <v>2</v>
      </c>
      <c r="B20" s="93"/>
      <c r="C20" s="93"/>
      <c r="D20" s="103"/>
      <c r="E20" s="103"/>
    </row>
    <row r="21" spans="1:10">
      <c r="A21" s="90">
        <v>3</v>
      </c>
      <c r="B21" s="93"/>
      <c r="C21" s="93"/>
      <c r="D21" s="103"/>
      <c r="E21" s="103"/>
    </row>
    <row r="22" spans="1:10">
      <c r="A22" s="90">
        <v>4</v>
      </c>
      <c r="B22" s="93"/>
      <c r="C22" s="93"/>
      <c r="D22" s="103"/>
      <c r="E22" s="103"/>
    </row>
    <row r="23" spans="1:10">
      <c r="A23" s="90">
        <v>5</v>
      </c>
      <c r="B23" s="93"/>
      <c r="C23" s="93"/>
      <c r="D23" s="103"/>
      <c r="E23" s="103"/>
    </row>
    <row r="24" spans="1:10">
      <c r="A24" s="90">
        <v>6</v>
      </c>
      <c r="B24" s="93"/>
      <c r="C24" s="93"/>
      <c r="D24" s="103"/>
      <c r="E24" s="103"/>
    </row>
    <row r="25" spans="1:10">
      <c r="A25" s="90">
        <v>7</v>
      </c>
      <c r="B25" s="93"/>
      <c r="C25" s="93"/>
      <c r="D25" s="103"/>
      <c r="E25" s="103"/>
    </row>
    <row r="26" spans="1:10">
      <c r="A26" s="90">
        <v>8</v>
      </c>
      <c r="B26" s="93"/>
      <c r="C26" s="93"/>
      <c r="D26" s="103"/>
      <c r="E26" s="103"/>
    </row>
    <row r="27" spans="1:10">
      <c r="A27" s="90">
        <v>9</v>
      </c>
      <c r="B27" s="93"/>
      <c r="C27" s="93"/>
      <c r="D27" s="103"/>
      <c r="E27" s="103"/>
    </row>
    <row r="28" spans="1:10">
      <c r="A28" s="90">
        <v>10</v>
      </c>
      <c r="B28" s="93"/>
      <c r="C28" s="93"/>
      <c r="D28" s="103"/>
      <c r="E28" s="103"/>
    </row>
    <row r="29" spans="1:10">
      <c r="A29" s="90">
        <v>11</v>
      </c>
      <c r="B29" s="93"/>
      <c r="C29" s="93"/>
      <c r="D29" s="103"/>
      <c r="E29" s="103"/>
    </row>
    <row r="30" spans="1:10">
      <c r="A30" s="90">
        <v>12</v>
      </c>
      <c r="B30" s="93"/>
      <c r="C30" s="93"/>
      <c r="D30" s="103"/>
      <c r="E30" s="103"/>
    </row>
    <row r="31" spans="1:10">
      <c r="A31" s="90">
        <v>13</v>
      </c>
      <c r="B31" s="93"/>
      <c r="C31" s="93"/>
      <c r="D31" s="103"/>
      <c r="E31" s="103"/>
    </row>
    <row r="32" spans="1:10">
      <c r="A32" s="90">
        <v>14</v>
      </c>
      <c r="B32" s="93"/>
      <c r="C32" s="93"/>
      <c r="D32" s="103"/>
      <c r="E32" s="103"/>
    </row>
    <row r="33" spans="1:5">
      <c r="A33" s="90">
        <v>15</v>
      </c>
      <c r="B33" s="93"/>
      <c r="C33" s="93"/>
      <c r="D33" s="103"/>
      <c r="E33" s="103"/>
    </row>
    <row r="34" spans="1:5">
      <c r="A34" s="90"/>
      <c r="B34" s="90" t="s">
        <v>331</v>
      </c>
      <c r="C34" s="90" t="s">
        <v>526</v>
      </c>
      <c r="D34" s="102">
        <f>SUM(D19:D33)</f>
        <v>0</v>
      </c>
      <c r="E34" s="102">
        <f>SUM(E19:E33)</f>
        <v>0</v>
      </c>
    </row>
    <row r="36" spans="1:5" ht="15.75" thickBot="1">
      <c r="A36" s="96" t="s">
        <v>650</v>
      </c>
      <c r="B36" s="1" t="s">
        <v>72</v>
      </c>
      <c r="C36" s="2" t="s">
        <v>505</v>
      </c>
      <c r="D36" s="99"/>
      <c r="E36" s="99"/>
    </row>
    <row r="37" spans="1:5">
      <c r="B37" s="91"/>
      <c r="C37" s="92"/>
      <c r="D37" s="89"/>
      <c r="E37" s="71"/>
    </row>
    <row r="38" spans="1:5">
      <c r="A38" s="94" t="s">
        <v>620</v>
      </c>
      <c r="B38" s="94" t="s">
        <v>621</v>
      </c>
      <c r="C38" s="94" t="s">
        <v>617</v>
      </c>
      <c r="D38" s="95" t="str">
        <f>D3</f>
        <v>31/12/2024</v>
      </c>
      <c r="E38" s="304">
        <f>E18</f>
        <v>44926</v>
      </c>
    </row>
    <row r="39" spans="1:5">
      <c r="A39" s="90">
        <v>1</v>
      </c>
      <c r="B39" s="93"/>
      <c r="C39" s="93"/>
      <c r="D39" s="103"/>
      <c r="E39" s="103"/>
    </row>
    <row r="40" spans="1:5" ht="15.75" thickBot="1">
      <c r="A40" s="90">
        <v>2</v>
      </c>
      <c r="B40" s="93"/>
      <c r="C40" s="93"/>
      <c r="D40" s="72"/>
      <c r="E40" s="74"/>
    </row>
    <row r="41" spans="1:5">
      <c r="A41" s="90">
        <v>3</v>
      </c>
      <c r="B41" s="93"/>
      <c r="C41" s="93"/>
      <c r="D41" s="103"/>
      <c r="E41" s="103"/>
    </row>
    <row r="42" spans="1:5">
      <c r="A42" s="90">
        <v>4</v>
      </c>
      <c r="B42" s="93"/>
      <c r="C42" s="93"/>
      <c r="D42" s="103"/>
      <c r="E42" s="103"/>
    </row>
    <row r="43" spans="1:5">
      <c r="A43" s="90">
        <v>5</v>
      </c>
      <c r="B43" s="93"/>
      <c r="C43" s="93"/>
      <c r="D43" s="103"/>
      <c r="E43" s="103"/>
    </row>
    <row r="44" spans="1:5">
      <c r="A44" s="90">
        <v>6</v>
      </c>
      <c r="B44" s="93"/>
      <c r="C44" s="93"/>
      <c r="D44" s="103"/>
      <c r="E44" s="103"/>
    </row>
    <row r="45" spans="1:5">
      <c r="A45" s="90">
        <v>7</v>
      </c>
      <c r="B45" s="93"/>
      <c r="C45" s="93"/>
      <c r="D45" s="103"/>
      <c r="E45" s="103"/>
    </row>
    <row r="46" spans="1:5">
      <c r="A46" s="90">
        <v>8</v>
      </c>
      <c r="B46" s="93"/>
      <c r="C46" s="93"/>
      <c r="D46" s="103"/>
      <c r="E46" s="103"/>
    </row>
    <row r="47" spans="1:5">
      <c r="A47" s="90">
        <v>9</v>
      </c>
      <c r="B47" s="93"/>
      <c r="C47" s="93"/>
      <c r="D47" s="103"/>
      <c r="E47" s="103"/>
    </row>
    <row r="48" spans="1:5">
      <c r="A48" s="90">
        <v>10</v>
      </c>
      <c r="B48" s="93"/>
      <c r="C48" s="93"/>
      <c r="D48" s="103"/>
      <c r="E48" s="103"/>
    </row>
    <row r="49" spans="1:5">
      <c r="A49" s="90">
        <v>11</v>
      </c>
      <c r="B49" s="93"/>
      <c r="C49" s="93"/>
      <c r="D49" s="103"/>
      <c r="E49" s="103"/>
    </row>
    <row r="50" spans="1:5">
      <c r="A50" s="90">
        <v>12</v>
      </c>
      <c r="B50" s="93"/>
      <c r="C50" s="93"/>
      <c r="D50" s="103"/>
      <c r="E50" s="103"/>
    </row>
    <row r="51" spans="1:5">
      <c r="A51" s="90">
        <v>13</v>
      </c>
      <c r="B51" s="93"/>
      <c r="C51" s="93"/>
      <c r="D51" s="103"/>
      <c r="E51" s="103"/>
    </row>
    <row r="52" spans="1:5">
      <c r="A52" s="90">
        <v>14</v>
      </c>
      <c r="B52" s="93"/>
      <c r="C52" s="93"/>
      <c r="D52" s="103"/>
      <c r="E52" s="103"/>
    </row>
    <row r="53" spans="1:5">
      <c r="A53" s="90">
        <v>15</v>
      </c>
      <c r="B53" s="93"/>
      <c r="C53" s="93"/>
      <c r="D53" s="103"/>
      <c r="E53" s="103"/>
    </row>
    <row r="54" spans="1:5">
      <c r="A54" s="90"/>
      <c r="B54" s="90" t="s">
        <v>331</v>
      </c>
      <c r="C54" s="90" t="s">
        <v>526</v>
      </c>
      <c r="D54" s="102">
        <f>SUM(D39:D53)</f>
        <v>0</v>
      </c>
      <c r="E54" s="102">
        <f>SUM(E39:E53)</f>
        <v>0</v>
      </c>
    </row>
  </sheetData>
  <sheetProtection algorithmName="SHA-512" hashValue="lmQrh1pJD0uJOtBCrctQuKsfwIOAQRUo0TNi1ABjhhsahXDgl6Vq1fMHqvKhzsBX1G5W4ijim4QJ0WBYlMobsQ==" saltValue="uVl9jVOjhykkvxv1lM4T5w==" spinCount="100000" sheet="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Summary</vt:lpstr>
      <vt:lpstr>Evalaution</vt:lpstr>
      <vt:lpstr>statement</vt:lpstr>
      <vt:lpstr>Bank Cash</vt:lpstr>
      <vt:lpstr>AR-WUP</vt:lpstr>
      <vt:lpstr>FA-Vehicle and Equipment</vt:lpstr>
      <vt:lpstr>FA-Properties</vt:lpstr>
      <vt:lpstr>Balance sheet Analysis</vt:lpstr>
      <vt:lpstr>Income Statement Analysis</vt:lpstr>
      <vt:lpstr>Cash Flow Analysis</vt:lpstr>
      <vt:lpstr>Summary Upload</vt:lpstr>
      <vt:lpstr>IS Upload</vt:lpstr>
      <vt:lpstr>BS Upload</vt:lpstr>
      <vt:lpstr>CF Upload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Khaled Mohammed Alkhoori</dc:creator>
  <cp:lastModifiedBy>Imad Marie</cp:lastModifiedBy>
  <cp:lastPrinted>2019-09-12T05:28:15Z</cp:lastPrinted>
  <dcterms:created xsi:type="dcterms:W3CDTF">2019-02-03T09:10:27Z</dcterms:created>
  <dcterms:modified xsi:type="dcterms:W3CDTF">2024-12-25T07:32:52Z</dcterms:modified>
</cp:coreProperties>
</file>